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1676" windowHeight="6456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'Summary'!$A$1:$Q$403</definedName>
    <definedName name="Print_Area_MI">'Summary'!$A$1:$P$345</definedName>
    <definedName name="TITLE1">'Summary'!$B$117:$G$118</definedName>
    <definedName name="TITLE2">'Summary'!$A$288:$P$289</definedName>
  </definedNames>
  <calcPr fullCalcOnLoad="1"/>
</workbook>
</file>

<file path=xl/sharedStrings.xml><?xml version="1.0" encoding="utf-8"?>
<sst xmlns="http://schemas.openxmlformats.org/spreadsheetml/2006/main" count="420" uniqueCount="96">
  <si>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</si>
  <si>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</si>
  <si>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</si>
  <si>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</si>
  <si>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</si>
  <si>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</si>
  <si>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</si>
  <si>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</si>
  <si>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</si>
  <si>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</si>
  <si>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</si>
  <si>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</si>
  <si>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</si>
  <si>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</si>
  <si>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</si>
  <si>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</si>
  <si>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</si>
  <si>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</si>
  <si>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</si>
  <si>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</si>
  <si>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</si>
  <si>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</si>
  <si>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</si>
  <si>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</si>
  <si>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</si>
  <si>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</si>
  <si>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</si>
  <si>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</si>
  <si>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</si>
  <si>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</si>
  <si>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</si>
  <si>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</si>
  <si>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</si>
  <si>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</si>
  <si>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</si>
  <si>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</si>
  <si>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</si>
  <si>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</si>
  <si>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</si>
  <si>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</si>
  <si>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</si>
  <si>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</si>
  <si>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</si>
  <si>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</si>
  <si>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</si>
  <si>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</si>
  <si>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</si>
  <si>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</si>
  <si>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</si>
  <si>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</si>
  <si>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</si>
  <si>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</si>
  <si>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</si>
  <si>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</si>
  <si>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</si>
  <si>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</si>
  <si>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</si>
  <si>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</si>
  <si>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</si>
  <si>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</si>
  <si>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</si>
  <si>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</si>
  <si>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</si>
  <si>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</si>
  <si>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</si>
  <si>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</si>
  <si>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</si>
  <si>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</si>
  <si>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</si>
  <si>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</si>
  <si>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</si>
  <si>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</si>
  <si>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</si>
  <si>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</si>
  <si>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(c)  Revenue based on a three-year average.</t>
  </si>
  <si>
    <t xml:space="preserve">(c) </t>
  </si>
  <si>
    <t>(b)  All prior year revenue transfers to the Department of Health have been completed.</t>
  </si>
  <si>
    <t>Regents Accreditation of Teacher Education Programs</t>
  </si>
  <si>
    <t>on 4/1/05</t>
  </si>
  <si>
    <t>2005-2006</t>
  </si>
  <si>
    <t>at 3/31/06</t>
  </si>
  <si>
    <t>SFY 2005-06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</si>
  <si>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</si>
  <si>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</si>
  <si>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</si>
  <si>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(b)  This imbalance is the result of normal cash flow and the use of prior year funds to meet current year one-time obligations.</t>
  </si>
  <si>
    <t>(b)  Excludes endowment funds.</t>
  </si>
  <si>
    <t>(a)  This imbalance is the result of unmet 2004-05 tenured teacher hearing costs being deferred to the 2005-06 State fiscal year for payment and projected 2005-06 need.</t>
  </si>
  <si>
    <t>(c)</t>
  </si>
  <si>
    <t xml:space="preserve">(c)  Excludes $1,200,000 sweep to the General Fund; $1,000,000 sweep to the Summer School for the Arts account; up to $600,000 for the Empire State Performing Arts Center program; and </t>
  </si>
  <si>
    <t xml:space="preserve">       up to $2,033,000 for the New York State Theater Institute program.</t>
  </si>
  <si>
    <t xml:space="preserve">   Tenured Teacher Hearings</t>
  </si>
  <si>
    <t>(b)  This imbalance is the result of unmet 2004-05 tenured teacher hearing costs being deferred to the 2005-06 State fiscal year for payment and projected 2005-06 need.</t>
  </si>
  <si>
    <t>(a)  Reflects the transfer of $235,000 from nonpersonal service to other retirement systems to cover fringe benefit costs.</t>
  </si>
  <si>
    <t>(a)   Reflects the transfer of $235,000 from nonpersonal service to other retirement systems to cover fringe benefit costs.</t>
  </si>
  <si>
    <t>FINANCIAL STATUS AS OF OCTOBER 31,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</si>
</sst>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15" name="Line 17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9" name="Line 21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21" name="Line 23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23" name="Line 25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6" name="Line 29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28" name="Line 31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30" name="Line 33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32" name="Line 35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34" name="Line 37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37" name="Line 47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39" name="Line 49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41" name="Line 51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43" name="Line 53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45" name="Line 55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48" name="Line 59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50" name="Line 61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52" name="Line 63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54" name="Line 65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56" name="Line 67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59" name="Line 71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61" name="Line 73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63" name="Line 75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65" name="Line 77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67" name="Line 79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70" name="Line 83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72" name="Line 85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74" name="Line 87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76" name="Line 89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78" name="Line 91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80" name="Line 93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82" name="Line 95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84" name="Line 97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86" name="Line 99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88" name="Line 101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90" name="Line 103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345</xdr:row>
      <xdr:rowOff>0</xdr:rowOff>
    </xdr:from>
    <xdr:to>
      <xdr:col>6</xdr:col>
      <xdr:colOff>790575</xdr:colOff>
      <xdr:row>345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66960750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345</xdr:row>
      <xdr:rowOff>0</xdr:rowOff>
    </xdr:from>
    <xdr:to>
      <xdr:col>11</xdr:col>
      <xdr:colOff>933450</xdr:colOff>
      <xdr:row>345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66960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95" name="Line 119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97" name="Line 121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99" name="Line 123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01" name="Line 125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03" name="Line 127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05" name="Line 129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07" name="Line 131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09" name="Line 133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11" name="Line 135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13" name="Line 137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15" name="Line 139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17" name="Line 141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290</xdr:row>
      <xdr:rowOff>104775</xdr:rowOff>
    </xdr:from>
    <xdr:to>
      <xdr:col>11</xdr:col>
      <xdr:colOff>933450</xdr:colOff>
      <xdr:row>290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56435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290</xdr:row>
      <xdr:rowOff>85725</xdr:rowOff>
    </xdr:from>
    <xdr:to>
      <xdr:col>6</xdr:col>
      <xdr:colOff>790575</xdr:colOff>
      <xdr:row>290</xdr:row>
      <xdr:rowOff>85725</xdr:rowOff>
    </xdr:to>
    <xdr:sp>
      <xdr:nvSpPr>
        <xdr:cNvPr id="119" name="Line 143"/>
        <xdr:cNvSpPr>
          <a:spLocks/>
        </xdr:cNvSpPr>
      </xdr:nvSpPr>
      <xdr:spPr>
        <a:xfrm flipH="1">
          <a:off x="5353050" y="56416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21" name="Line 145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23" name="Line 147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25" name="Line 149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27" name="Line 151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29" name="Line 153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31" name="Line 155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33" name="Line 157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35" name="Line 159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37" name="Line 161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39" name="Line 163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41" name="Line 165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43" name="Line 167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232</xdr:row>
      <xdr:rowOff>104775</xdr:rowOff>
    </xdr:from>
    <xdr:to>
      <xdr:col>11</xdr:col>
      <xdr:colOff>933450</xdr:colOff>
      <xdr:row>232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5034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232</xdr:row>
      <xdr:rowOff>85725</xdr:rowOff>
    </xdr:from>
    <xdr:to>
      <xdr:col>6</xdr:col>
      <xdr:colOff>790575</xdr:colOff>
      <xdr:row>232</xdr:row>
      <xdr:rowOff>85725</xdr:rowOff>
    </xdr:to>
    <xdr:sp>
      <xdr:nvSpPr>
        <xdr:cNvPr id="145" name="Line 169"/>
        <xdr:cNvSpPr>
          <a:spLocks/>
        </xdr:cNvSpPr>
      </xdr:nvSpPr>
      <xdr:spPr>
        <a:xfrm flipH="1">
          <a:off x="5353050" y="45015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47" name="Line 171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49" name="Line 173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51" name="Line 175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53" name="Line 177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55" name="Line 179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57" name="Line 181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59" name="Line 183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61" name="Line 185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63" name="Line 187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65" name="Line 189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67" name="Line 191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69" name="Line 193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477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85725</xdr:rowOff>
    </xdr:from>
    <xdr:to>
      <xdr:col>6</xdr:col>
      <xdr:colOff>790575</xdr:colOff>
      <xdr:row>175</xdr:row>
      <xdr:rowOff>85725</xdr:rowOff>
    </xdr:to>
    <xdr:sp>
      <xdr:nvSpPr>
        <xdr:cNvPr id="171" name="Line 195"/>
        <xdr:cNvSpPr>
          <a:spLocks/>
        </xdr:cNvSpPr>
      </xdr:nvSpPr>
      <xdr:spPr>
        <a:xfrm flipH="1">
          <a:off x="5353050" y="3475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73" name="Line 197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75" name="Line 199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77" name="Line 201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79" name="Line 203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81" name="Line 205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83" name="Line 207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85" name="Line 209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87" name="Line 211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89" name="Line 213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91" name="Line 215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93" name="Line 217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95" name="Line 219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3755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85725</xdr:rowOff>
    </xdr:from>
    <xdr:to>
      <xdr:col>6</xdr:col>
      <xdr:colOff>790575</xdr:colOff>
      <xdr:row>119</xdr:row>
      <xdr:rowOff>85725</xdr:rowOff>
    </xdr:to>
    <xdr:sp>
      <xdr:nvSpPr>
        <xdr:cNvPr id="197" name="Line 221"/>
        <xdr:cNvSpPr>
          <a:spLocks/>
        </xdr:cNvSpPr>
      </xdr:nvSpPr>
      <xdr:spPr>
        <a:xfrm flipH="1">
          <a:off x="5353050" y="237363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199" name="Line 223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01" name="Line 225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03" name="Line 227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05" name="Line 229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07" name="Line 231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09" name="Line 233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11" name="Line 235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13" name="Line 237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15" name="Line 239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17" name="Line 241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19" name="Line 243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21" name="Line 245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2353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85725</xdr:rowOff>
    </xdr:from>
    <xdr:to>
      <xdr:col>6</xdr:col>
      <xdr:colOff>790575</xdr:colOff>
      <xdr:row>61</xdr:row>
      <xdr:rowOff>85725</xdr:rowOff>
    </xdr:to>
    <xdr:sp>
      <xdr:nvSpPr>
        <xdr:cNvPr id="223" name="Line 247"/>
        <xdr:cNvSpPr>
          <a:spLocks/>
        </xdr:cNvSpPr>
      </xdr:nvSpPr>
      <xdr:spPr>
        <a:xfrm flipH="1">
          <a:off x="5353050" y="123348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25" name="Line 249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27" name="Line 251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29" name="Line 253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31" name="Line 255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33" name="Line 257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35" name="Line 259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37" name="Line 261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39" name="Line 263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41" name="Line 265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43" name="Line 267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45" name="Line 269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47" name="Line 271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790575</xdr:colOff>
      <xdr:row>3</xdr:row>
      <xdr:rowOff>85725</xdr:rowOff>
    </xdr:to>
    <xdr:sp>
      <xdr:nvSpPr>
        <xdr:cNvPr id="249" name="Line 273"/>
        <xdr:cNvSpPr>
          <a:spLocks/>
        </xdr:cNvSpPr>
      </xdr:nvSpPr>
      <xdr:spPr>
        <a:xfrm flipH="1">
          <a:off x="5353050" y="8572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51" name="Line 278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53" name="Line 280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55" name="Line 282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57" name="Line 284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59" name="Line 286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61" name="Line 288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63" name="Line 290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65" name="Line 292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67" name="Line 294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69" name="Line 296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71" name="Line 298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73" name="Line 300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104775</xdr:rowOff>
    </xdr:from>
    <xdr:to>
      <xdr:col>12</xdr:col>
      <xdr:colOff>257175</xdr:colOff>
      <xdr:row>348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67837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85725</xdr:rowOff>
    </xdr:from>
    <xdr:to>
      <xdr:col>6</xdr:col>
      <xdr:colOff>790575</xdr:colOff>
      <xdr:row>348</xdr:row>
      <xdr:rowOff>85725</xdr:rowOff>
    </xdr:to>
    <xdr:sp>
      <xdr:nvSpPr>
        <xdr:cNvPr id="275" name="Line 302"/>
        <xdr:cNvSpPr>
          <a:spLocks/>
        </xdr:cNvSpPr>
      </xdr:nvSpPr>
      <xdr:spPr>
        <a:xfrm flipH="1">
          <a:off x="5353050" y="6781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OCE\OCE%20-%20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EMSC\EMSC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OP\OP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OMS\OMS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VESID\VESID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5-2006\INDIVIDUAL%20PROGRAM%20AREA\OHE\OHE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3065991</v>
          </cell>
          <cell r="I20">
            <v>0</v>
          </cell>
          <cell r="M20">
            <v>3065991</v>
          </cell>
          <cell r="O20">
            <v>3065991</v>
          </cell>
          <cell r="U20">
            <v>0</v>
          </cell>
        </row>
        <row r="21">
          <cell r="G21">
            <v>1267130</v>
          </cell>
          <cell r="I21">
            <v>0</v>
          </cell>
          <cell r="M21">
            <v>1267130</v>
          </cell>
          <cell r="O21">
            <v>1267130</v>
          </cell>
          <cell r="U21">
            <v>0</v>
          </cell>
        </row>
        <row r="22">
          <cell r="G22">
            <v>2016852</v>
          </cell>
          <cell r="I22">
            <v>0</v>
          </cell>
          <cell r="M22">
            <v>2016852</v>
          </cell>
          <cell r="O22">
            <v>2016852</v>
          </cell>
          <cell r="U22">
            <v>0</v>
          </cell>
        </row>
        <row r="23">
          <cell r="G23">
            <v>6349973</v>
          </cell>
          <cell r="I23">
            <v>0</v>
          </cell>
          <cell r="M23">
            <v>6349973</v>
          </cell>
          <cell r="O23">
            <v>6349973</v>
          </cell>
          <cell r="U23">
            <v>0</v>
          </cell>
        </row>
        <row r="26">
          <cell r="G26">
            <v>35014</v>
          </cell>
          <cell r="I26">
            <v>0</v>
          </cell>
          <cell r="M26">
            <v>35014</v>
          </cell>
          <cell r="O26">
            <v>35014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35014</v>
          </cell>
          <cell r="I29">
            <v>0</v>
          </cell>
          <cell r="M29">
            <v>35014</v>
          </cell>
          <cell r="O29">
            <v>35014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4500000</v>
          </cell>
          <cell r="G41">
            <v>4500000</v>
          </cell>
          <cell r="I41">
            <v>1853872</v>
          </cell>
          <cell r="M41">
            <v>2153411</v>
          </cell>
          <cell r="O41">
            <v>4007283</v>
          </cell>
          <cell r="Q41">
            <v>492717</v>
          </cell>
          <cell r="S41">
            <v>492717</v>
          </cell>
          <cell r="U41">
            <v>492717</v>
          </cell>
          <cell r="W41">
            <v>0</v>
          </cell>
        </row>
        <row r="42">
          <cell r="C42">
            <v>1314820</v>
          </cell>
          <cell r="E42">
            <v>1250000</v>
          </cell>
          <cell r="I42">
            <v>646538</v>
          </cell>
          <cell r="M42">
            <v>603462</v>
          </cell>
          <cell r="O42">
            <v>1250000</v>
          </cell>
          <cell r="Q42">
            <v>0</v>
          </cell>
          <cell r="S42">
            <v>0</v>
          </cell>
        </row>
        <row r="44">
          <cell r="E44">
            <v>5066550</v>
          </cell>
          <cell r="G44">
            <v>5066550</v>
          </cell>
          <cell r="I44">
            <v>1967195</v>
          </cell>
          <cell r="M44">
            <v>3090447</v>
          </cell>
          <cell r="O44">
            <v>5057642</v>
          </cell>
          <cell r="Q44">
            <v>8908</v>
          </cell>
          <cell r="S44">
            <v>8908</v>
          </cell>
          <cell r="U44">
            <v>8908</v>
          </cell>
          <cell r="W44">
            <v>0</v>
          </cell>
        </row>
        <row r="45">
          <cell r="C45">
            <v>435211</v>
          </cell>
          <cell r="E45">
            <v>400000</v>
          </cell>
          <cell r="G45">
            <v>835211</v>
          </cell>
          <cell r="I45">
            <v>147980</v>
          </cell>
          <cell r="M45">
            <v>425662</v>
          </cell>
          <cell r="O45">
            <v>573642</v>
          </cell>
          <cell r="Q45">
            <v>-173642</v>
          </cell>
          <cell r="S45">
            <v>89178</v>
          </cell>
          <cell r="U45">
            <v>261569</v>
          </cell>
          <cell r="W45">
            <v>-262820</v>
          </cell>
        </row>
        <row r="46">
          <cell r="C46">
            <v>215903</v>
          </cell>
          <cell r="E46">
            <v>45000</v>
          </cell>
          <cell r="G46">
            <v>260903</v>
          </cell>
          <cell r="I46">
            <v>34502</v>
          </cell>
          <cell r="M46">
            <v>43123</v>
          </cell>
          <cell r="O46">
            <v>77625</v>
          </cell>
          <cell r="Q46">
            <v>-32625</v>
          </cell>
          <cell r="S46">
            <v>37375</v>
          </cell>
          <cell r="U46">
            <v>183278</v>
          </cell>
          <cell r="W46">
            <v>-70000</v>
          </cell>
        </row>
        <row r="47">
          <cell r="C47">
            <v>553812</v>
          </cell>
          <cell r="E47">
            <v>75000</v>
          </cell>
          <cell r="G47">
            <v>628812</v>
          </cell>
          <cell r="I47">
            <v>433944</v>
          </cell>
          <cell r="M47">
            <v>166056</v>
          </cell>
          <cell r="O47">
            <v>600000</v>
          </cell>
          <cell r="Q47">
            <v>-525000</v>
          </cell>
          <cell r="S47">
            <v>75000</v>
          </cell>
          <cell r="U47">
            <v>28812</v>
          </cell>
          <cell r="W47">
            <v>-600000</v>
          </cell>
        </row>
        <row r="48">
          <cell r="C48">
            <v>410825</v>
          </cell>
          <cell r="E48">
            <v>29000</v>
          </cell>
          <cell r="G48">
            <v>439825</v>
          </cell>
          <cell r="I48">
            <v>4000</v>
          </cell>
          <cell r="M48">
            <v>25000</v>
          </cell>
          <cell r="O48">
            <v>29000</v>
          </cell>
          <cell r="Q48">
            <v>0</v>
          </cell>
          <cell r="S48">
            <v>0</v>
          </cell>
          <cell r="U48">
            <v>410825</v>
          </cell>
          <cell r="W48">
            <v>0</v>
          </cell>
        </row>
        <row r="49">
          <cell r="C49">
            <v>233731</v>
          </cell>
          <cell r="E49">
            <v>347050</v>
          </cell>
          <cell r="G49">
            <v>580781</v>
          </cell>
          <cell r="I49">
            <v>181580</v>
          </cell>
          <cell r="M49">
            <v>306716</v>
          </cell>
          <cell r="O49">
            <v>488296</v>
          </cell>
          <cell r="Q49">
            <v>-141246</v>
          </cell>
          <cell r="S49">
            <v>58754</v>
          </cell>
          <cell r="U49">
            <v>92485</v>
          </cell>
          <cell r="W49">
            <v>-200000</v>
          </cell>
        </row>
        <row r="55">
          <cell r="C55">
            <v>42100000</v>
          </cell>
          <cell r="E55">
            <v>37167000</v>
          </cell>
          <cell r="G55">
            <v>79267000</v>
          </cell>
          <cell r="I55">
            <v>16689726</v>
          </cell>
          <cell r="M55">
            <v>11310274</v>
          </cell>
          <cell r="O55">
            <v>28000000</v>
          </cell>
          <cell r="Q55">
            <v>9167000</v>
          </cell>
          <cell r="S55">
            <v>10216832</v>
          </cell>
          <cell r="U55">
            <v>51267000</v>
          </cell>
          <cell r="W55">
            <v>-1049832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4"/>
      <sheetName val="Fund 261 &amp; 265"/>
      <sheetName val="Fund 267"/>
    </sheetNames>
    <sheetDataSet>
      <sheetData sheetId="0">
        <row r="13">
          <cell r="C13">
            <v>11751032</v>
          </cell>
          <cell r="I13">
            <v>6811955.14</v>
          </cell>
        </row>
        <row r="14">
          <cell r="C14">
            <v>7188101</v>
          </cell>
          <cell r="I14">
            <v>1609266.43</v>
          </cell>
        </row>
        <row r="15">
          <cell r="C15">
            <v>18939133</v>
          </cell>
          <cell r="I15">
            <v>8421221.57</v>
          </cell>
        </row>
        <row r="24">
          <cell r="G24">
            <v>2179654</v>
          </cell>
          <cell r="I24">
            <v>169643.71</v>
          </cell>
        </row>
        <row r="25">
          <cell r="G25">
            <v>2388901</v>
          </cell>
          <cell r="I25">
            <v>3741.92</v>
          </cell>
        </row>
        <row r="26">
          <cell r="G26">
            <v>2216876</v>
          </cell>
          <cell r="I26">
            <v>0</v>
          </cell>
        </row>
        <row r="27">
          <cell r="G27">
            <v>6785431</v>
          </cell>
          <cell r="I27">
            <v>173385.63</v>
          </cell>
        </row>
        <row r="30">
          <cell r="G30">
            <v>17471793</v>
          </cell>
          <cell r="I30">
            <v>553538.16</v>
          </cell>
        </row>
        <row r="31">
          <cell r="G31">
            <v>32950718</v>
          </cell>
          <cell r="I31">
            <v>145631.05</v>
          </cell>
        </row>
        <row r="32">
          <cell r="G32">
            <v>10025213</v>
          </cell>
          <cell r="I32">
            <v>0</v>
          </cell>
        </row>
        <row r="33">
          <cell r="G33">
            <v>60447724</v>
          </cell>
          <cell r="I33">
            <v>699169.21</v>
          </cell>
        </row>
        <row r="37">
          <cell r="C37">
            <v>313568</v>
          </cell>
          <cell r="E37">
            <v>1556435</v>
          </cell>
          <cell r="I37">
            <v>946463</v>
          </cell>
          <cell r="O37">
            <v>1556435</v>
          </cell>
          <cell r="W37">
            <v>0</v>
          </cell>
        </row>
        <row r="39">
          <cell r="C39">
            <v>170286</v>
          </cell>
          <cell r="E39">
            <v>180000</v>
          </cell>
          <cell r="I39">
            <v>285</v>
          </cell>
          <cell r="O39">
            <v>311000</v>
          </cell>
          <cell r="W39">
            <v>-131000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OP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1407680</v>
          </cell>
          <cell r="I20">
            <v>479484</v>
          </cell>
          <cell r="M20">
            <v>928196</v>
          </cell>
          <cell r="O20">
            <v>1407680</v>
          </cell>
          <cell r="U20">
            <v>0</v>
          </cell>
        </row>
        <row r="21">
          <cell r="G21">
            <v>244000</v>
          </cell>
          <cell r="I21">
            <v>0</v>
          </cell>
          <cell r="M21">
            <v>244000</v>
          </cell>
          <cell r="O21">
            <v>244000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1651680</v>
          </cell>
          <cell r="I23">
            <v>479484</v>
          </cell>
          <cell r="M23">
            <v>1172196</v>
          </cell>
          <cell r="O23">
            <v>1651680</v>
          </cell>
          <cell r="U23">
            <v>0</v>
          </cell>
        </row>
        <row r="28">
          <cell r="C28">
            <v>2901432</v>
          </cell>
          <cell r="E28">
            <v>40009359</v>
          </cell>
          <cell r="G28">
            <v>42910791</v>
          </cell>
          <cell r="I28">
            <v>18448079</v>
          </cell>
          <cell r="M28">
            <v>15828962</v>
          </cell>
          <cell r="O28">
            <v>34277041</v>
          </cell>
          <cell r="Q28">
            <v>5732318</v>
          </cell>
          <cell r="S28">
            <v>9552318</v>
          </cell>
          <cell r="U28">
            <v>8633750</v>
          </cell>
          <cell r="W28">
            <v>-3820000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9571000</v>
          </cell>
          <cell r="G13">
            <v>9571000</v>
          </cell>
          <cell r="I13">
            <v>4915795.62</v>
          </cell>
          <cell r="K13">
            <v>4655204.38</v>
          </cell>
          <cell r="M13">
            <v>9571000</v>
          </cell>
          <cell r="O13">
            <v>0</v>
          </cell>
          <cell r="Q13">
            <v>0</v>
          </cell>
        </row>
        <row r="14">
          <cell r="C14">
            <v>5366084</v>
          </cell>
          <cell r="G14">
            <v>5366084</v>
          </cell>
          <cell r="I14">
            <v>2236825.45</v>
          </cell>
          <cell r="K14">
            <v>3129258.55</v>
          </cell>
          <cell r="M14">
            <v>5366084</v>
          </cell>
          <cell r="O14">
            <v>0</v>
          </cell>
          <cell r="Q14">
            <v>0</v>
          </cell>
        </row>
        <row r="15">
          <cell r="C15">
            <v>14937084</v>
          </cell>
          <cell r="G15">
            <v>14937084</v>
          </cell>
          <cell r="I15">
            <v>7152621.07</v>
          </cell>
          <cell r="K15">
            <v>7784462.93</v>
          </cell>
          <cell r="M15">
            <v>14937084</v>
          </cell>
          <cell r="O15">
            <v>0</v>
          </cell>
          <cell r="Q15">
            <v>0</v>
          </cell>
        </row>
        <row r="20">
          <cell r="C20">
            <v>2682044</v>
          </cell>
          <cell r="E20">
            <v>16500000</v>
          </cell>
          <cell r="G20">
            <v>19182044</v>
          </cell>
          <cell r="I20">
            <v>11492888.43</v>
          </cell>
          <cell r="K20">
            <v>5735259.57</v>
          </cell>
          <cell r="M20">
            <v>17228148</v>
          </cell>
          <cell r="O20">
            <v>-728148</v>
          </cell>
          <cell r="Q20">
            <v>821852</v>
          </cell>
          <cell r="S20">
            <v>1953896</v>
          </cell>
          <cell r="U20">
            <v>-1550000</v>
          </cell>
        </row>
        <row r="22">
          <cell r="C22">
            <v>3751785</v>
          </cell>
          <cell r="E22">
            <v>14500000</v>
          </cell>
          <cell r="G22">
            <v>18251785</v>
          </cell>
          <cell r="I22">
            <v>5924672.68</v>
          </cell>
          <cell r="K22">
            <v>9203631.32</v>
          </cell>
          <cell r="M22">
            <v>15128304</v>
          </cell>
          <cell r="O22">
            <v>-628304</v>
          </cell>
          <cell r="Q22">
            <v>871696</v>
          </cell>
          <cell r="S22">
            <v>3123481</v>
          </cell>
          <cell r="U22">
            <v>-1500000</v>
          </cell>
        </row>
        <row r="23">
          <cell r="C23">
            <v>6433829</v>
          </cell>
          <cell r="E23">
            <v>31000000</v>
          </cell>
          <cell r="G23">
            <v>37433829</v>
          </cell>
          <cell r="I23">
            <v>17417561.11</v>
          </cell>
          <cell r="K23">
            <v>14938890.89</v>
          </cell>
          <cell r="M23">
            <v>32356452</v>
          </cell>
          <cell r="O23">
            <v>-1356452</v>
          </cell>
          <cell r="Q23">
            <v>1693548</v>
          </cell>
          <cell r="S23">
            <v>5077377</v>
          </cell>
          <cell r="U23">
            <v>-3050000</v>
          </cell>
        </row>
        <row r="25">
          <cell r="C25">
            <v>21370913</v>
          </cell>
          <cell r="E25">
            <v>31000000</v>
          </cell>
          <cell r="G25">
            <v>52370913</v>
          </cell>
          <cell r="I25">
            <v>24570182.18</v>
          </cell>
          <cell r="K25">
            <v>22723353.82</v>
          </cell>
          <cell r="M25">
            <v>47293536</v>
          </cell>
          <cell r="O25">
            <v>-1356452</v>
          </cell>
          <cell r="Q25">
            <v>1693548</v>
          </cell>
          <cell r="S25">
            <v>5077377</v>
          </cell>
        </row>
        <row r="28">
          <cell r="C28">
            <v>1425000</v>
          </cell>
          <cell r="G28">
            <v>1425000</v>
          </cell>
          <cell r="I28">
            <v>895196.39</v>
          </cell>
          <cell r="K28">
            <v>529803.61</v>
          </cell>
          <cell r="M28">
            <v>1425000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3046969</v>
          </cell>
          <cell r="I38">
            <v>306145</v>
          </cell>
          <cell r="K38">
            <v>2740824</v>
          </cell>
          <cell r="M38">
            <v>3046969</v>
          </cell>
          <cell r="S38">
            <v>0</v>
          </cell>
        </row>
        <row r="39">
          <cell r="G39">
            <v>217500</v>
          </cell>
          <cell r="I39" t="str">
            <v>.</v>
          </cell>
          <cell r="K39">
            <v>217500</v>
          </cell>
          <cell r="M39">
            <v>217500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3264469</v>
          </cell>
          <cell r="I41">
            <v>306145</v>
          </cell>
          <cell r="K41">
            <v>2958324</v>
          </cell>
          <cell r="M41">
            <v>3264469</v>
          </cell>
          <cell r="S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133000</v>
          </cell>
          <cell r="G13">
            <v>133000</v>
          </cell>
          <cell r="I13">
            <v>66500</v>
          </cell>
          <cell r="M13">
            <v>66500</v>
          </cell>
          <cell r="O13">
            <v>133000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133000</v>
          </cell>
          <cell r="G15">
            <v>133000</v>
          </cell>
          <cell r="I15">
            <v>66500</v>
          </cell>
          <cell r="M15">
            <v>66500</v>
          </cell>
          <cell r="O15">
            <v>133000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2321510</v>
          </cell>
          <cell r="M23">
            <v>35928490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0</v>
          </cell>
          <cell r="M24">
            <v>9250000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0</v>
          </cell>
          <cell r="M25">
            <v>23083000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2321510</v>
          </cell>
          <cell r="M26">
            <v>68261490</v>
          </cell>
          <cell r="O26">
            <v>70583000</v>
          </cell>
          <cell r="U26">
            <v>0</v>
          </cell>
        </row>
        <row r="29">
          <cell r="G29">
            <v>8273691</v>
          </cell>
          <cell r="I29">
            <v>1726773</v>
          </cell>
          <cell r="M29">
            <v>6546918</v>
          </cell>
          <cell r="O29">
            <v>8273691</v>
          </cell>
          <cell r="U29">
            <v>0</v>
          </cell>
        </row>
        <row r="30">
          <cell r="G30">
            <v>9204086</v>
          </cell>
          <cell r="I30">
            <v>0</v>
          </cell>
          <cell r="M30">
            <v>9204086</v>
          </cell>
          <cell r="O30">
            <v>9204086</v>
          </cell>
          <cell r="U30">
            <v>0</v>
          </cell>
        </row>
        <row r="31">
          <cell r="G31">
            <v>10103512</v>
          </cell>
          <cell r="I31">
            <v>0</v>
          </cell>
          <cell r="M31">
            <v>10103512</v>
          </cell>
          <cell r="O31">
            <v>10103512</v>
          </cell>
          <cell r="U31">
            <v>0</v>
          </cell>
        </row>
        <row r="32">
          <cell r="G32">
            <v>27581289</v>
          </cell>
          <cell r="I32">
            <v>1726773</v>
          </cell>
          <cell r="M32">
            <v>25854516</v>
          </cell>
          <cell r="O32">
            <v>27581289</v>
          </cell>
          <cell r="U32">
            <v>0</v>
          </cell>
        </row>
        <row r="36">
          <cell r="C36">
            <v>55131</v>
          </cell>
          <cell r="E36">
            <v>175000</v>
          </cell>
          <cell r="G36">
            <v>230131</v>
          </cell>
          <cell r="I36">
            <v>55448</v>
          </cell>
          <cell r="M36">
            <v>119552</v>
          </cell>
          <cell r="O36">
            <v>175000</v>
          </cell>
          <cell r="Q36">
            <v>0</v>
          </cell>
          <cell r="S36">
            <v>0</v>
          </cell>
          <cell r="U36">
            <v>55131</v>
          </cell>
          <cell r="W36">
            <v>0</v>
          </cell>
        </row>
        <row r="38">
          <cell r="C38">
            <v>0</v>
          </cell>
          <cell r="E38">
            <v>9268000</v>
          </cell>
          <cell r="G38">
            <v>9268000</v>
          </cell>
          <cell r="I38">
            <v>3302180</v>
          </cell>
          <cell r="M38">
            <v>5965820</v>
          </cell>
          <cell r="O38">
            <v>9268000</v>
          </cell>
          <cell r="Q38">
            <v>0</v>
          </cell>
          <cell r="S38">
            <v>0</v>
          </cell>
          <cell r="U38">
            <v>0</v>
          </cell>
        </row>
        <row r="40">
          <cell r="C40">
            <v>0</v>
          </cell>
          <cell r="E40">
            <v>8936000</v>
          </cell>
          <cell r="G40">
            <v>8936000</v>
          </cell>
          <cell r="I40">
            <v>2959136</v>
          </cell>
          <cell r="M40">
            <v>5976864</v>
          </cell>
          <cell r="O40">
            <v>8936000</v>
          </cell>
          <cell r="Q40">
            <v>0</v>
          </cell>
          <cell r="S40">
            <v>0</v>
          </cell>
          <cell r="U40">
            <v>0</v>
          </cell>
        </row>
        <row r="42">
          <cell r="C42">
            <v>0</v>
          </cell>
          <cell r="E42">
            <v>3282000</v>
          </cell>
          <cell r="G42">
            <v>3282000</v>
          </cell>
          <cell r="I42">
            <v>1015713</v>
          </cell>
          <cell r="M42">
            <v>2266287</v>
          </cell>
          <cell r="O42">
            <v>3282000</v>
          </cell>
          <cell r="Q42">
            <v>0</v>
          </cell>
          <cell r="S42">
            <v>0</v>
          </cell>
          <cell r="U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3194000</v>
          </cell>
          <cell r="I13">
            <v>1596781</v>
          </cell>
        </row>
        <row r="14">
          <cell r="C14">
            <v>495782</v>
          </cell>
          <cell r="I14">
            <v>182732</v>
          </cell>
        </row>
        <row r="16">
          <cell r="C16">
            <v>2500000</v>
          </cell>
          <cell r="I16">
            <v>1837437</v>
          </cell>
          <cell r="M16">
            <v>1462563</v>
          </cell>
          <cell r="O16">
            <v>3300000</v>
          </cell>
        </row>
        <row r="17">
          <cell r="C17">
            <v>6189782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897632</v>
          </cell>
          <cell r="I29">
            <v>105909</v>
          </cell>
        </row>
        <row r="30">
          <cell r="G30">
            <v>445989</v>
          </cell>
          <cell r="I30">
            <v>488</v>
          </cell>
        </row>
        <row r="31">
          <cell r="G31">
            <v>358361</v>
          </cell>
          <cell r="I31">
            <v>0</v>
          </cell>
        </row>
        <row r="32">
          <cell r="G32">
            <v>1701982</v>
          </cell>
          <cell r="I32">
            <v>106397</v>
          </cell>
        </row>
        <row r="36">
          <cell r="C36">
            <v>614125</v>
          </cell>
          <cell r="E36">
            <v>2082000</v>
          </cell>
          <cell r="I36">
            <v>1159629</v>
          </cell>
          <cell r="O36">
            <v>2236000</v>
          </cell>
          <cell r="W36">
            <v>-225000</v>
          </cell>
        </row>
        <row r="37">
          <cell r="C37">
            <v>427196</v>
          </cell>
          <cell r="E37">
            <v>1130000</v>
          </cell>
          <cell r="I37">
            <v>347036</v>
          </cell>
          <cell r="O37">
            <v>557000</v>
          </cell>
        </row>
        <row r="38">
          <cell r="C38">
            <v>1994271</v>
          </cell>
          <cell r="E38">
            <v>5600000</v>
          </cell>
          <cell r="I38">
            <v>4061736</v>
          </cell>
          <cell r="O38">
            <v>6963179</v>
          </cell>
          <cell r="W38">
            <v>-1401505</v>
          </cell>
        </row>
        <row r="39">
          <cell r="C39">
            <v>44207</v>
          </cell>
          <cell r="E39">
            <v>67500</v>
          </cell>
          <cell r="I39">
            <v>41995</v>
          </cell>
          <cell r="O39">
            <v>78368</v>
          </cell>
          <cell r="W39">
            <v>-14868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3"/>
  <sheetViews>
    <sheetView showGridLines="0" tabSelected="1" view="pageBreakPreview" zoomScale="50" zoomScaleNormal="50" zoomScaleSheetLayoutView="50" workbookViewId="0" topLeftCell="A1">
      <selection activeCell="G192" sqref="G192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  <c r="S1" s="2"/>
    </row>
    <row r="2" spans="1:19" ht="20.2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"/>
      <c r="R2" s="1"/>
      <c r="S2" s="2"/>
    </row>
    <row r="3" spans="1:16" ht="20.25">
      <c r="A3" s="76" t="s">
        <v>95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15">
      <c r="A4" s="4"/>
      <c r="H4" s="5" t="s">
        <v>81</v>
      </c>
      <c r="Q4" s="12"/>
    </row>
    <row r="5" spans="2:23" ht="1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">
      <c r="P6" s="8" t="s">
        <v>0</v>
      </c>
      <c r="Q6" s="12"/>
    </row>
    <row r="7" spans="6:17" ht="1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79</v>
      </c>
      <c r="N7" s="39" t="s">
        <v>2</v>
      </c>
      <c r="P7" s="8" t="s">
        <v>2</v>
      </c>
      <c r="Q7" s="12"/>
    </row>
    <row r="8" spans="2:18" ht="15">
      <c r="B8" s="8" t="s">
        <v>4</v>
      </c>
      <c r="D8" s="8" t="s">
        <v>79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49</v>
      </c>
      <c r="P8" s="8" t="s">
        <v>6</v>
      </c>
      <c r="Q8" s="12"/>
      <c r="R8" s="41" t="s">
        <v>50</v>
      </c>
    </row>
    <row r="9" spans="2:18" ht="1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71</v>
      </c>
      <c r="N9" s="39" t="s">
        <v>6</v>
      </c>
      <c r="P9" s="8" t="s">
        <v>43</v>
      </c>
      <c r="Q9" s="12"/>
      <c r="R9" s="41" t="s">
        <v>51</v>
      </c>
    </row>
    <row r="10" spans="2:18" ht="15">
      <c r="B10" s="9" t="s">
        <v>78</v>
      </c>
      <c r="D10" s="9" t="s">
        <v>9</v>
      </c>
      <c r="E10" s="9"/>
      <c r="F10" s="49" t="s">
        <v>79</v>
      </c>
      <c r="G10" s="59">
        <v>38656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80</v>
      </c>
      <c r="P10" s="9" t="s">
        <v>40</v>
      </c>
      <c r="Q10" s="12"/>
      <c r="R10" s="40" t="s">
        <v>52</v>
      </c>
    </row>
    <row r="11" ht="1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">
      <c r="A13" s="13" t="s">
        <v>13</v>
      </c>
      <c r="B13" s="51">
        <f>'[4]4-97RPT'!C13</f>
        <v>9571000</v>
      </c>
      <c r="C13" s="37"/>
      <c r="D13" s="18"/>
      <c r="E13" s="14"/>
      <c r="F13" s="15">
        <f>'[4]4-97RPT'!G13</f>
        <v>9571000</v>
      </c>
      <c r="G13" s="51">
        <f>'[4]4-97RPT'!I13</f>
        <v>4915795.62</v>
      </c>
      <c r="H13" s="12"/>
      <c r="I13" s="15">
        <f>'[4]4-97RPT'!K13</f>
        <v>4655204.38</v>
      </c>
      <c r="J13" s="15">
        <f>'[4]4-97RPT'!M13</f>
        <v>9571000</v>
      </c>
      <c r="K13" s="15"/>
      <c r="L13" s="15">
        <f>'[4]4-97RPT'!O13</f>
        <v>0</v>
      </c>
      <c r="N13" s="3">
        <f>'[4]4-97RPT'!Q13</f>
        <v>0</v>
      </c>
      <c r="P13" s="16"/>
      <c r="Q13" s="12"/>
      <c r="R13" s="50">
        <f>'[4]4-97RPT'!U13</f>
        <v>0</v>
      </c>
    </row>
    <row r="14" spans="1:18" ht="15">
      <c r="A14" s="13" t="s">
        <v>14</v>
      </c>
      <c r="B14" s="52">
        <f>'[4]4-97RPT'!C14</f>
        <v>5366084</v>
      </c>
      <c r="C14" s="72" t="s">
        <v>44</v>
      </c>
      <c r="D14" s="18"/>
      <c r="E14" s="37"/>
      <c r="F14" s="27">
        <f>'[4]4-97RPT'!G14</f>
        <v>5366084</v>
      </c>
      <c r="G14" s="52">
        <f>'[4]4-97RPT'!I14</f>
        <v>2236825.45</v>
      </c>
      <c r="H14" s="23"/>
      <c r="I14" s="27">
        <f>'[4]4-97RPT'!K14</f>
        <v>3129258.55</v>
      </c>
      <c r="J14" s="27">
        <f>'[4]4-97RPT'!M14</f>
        <v>5366084</v>
      </c>
      <c r="K14" s="27"/>
      <c r="L14" s="27">
        <f>'[4]4-97RPT'!O14</f>
        <v>0</v>
      </c>
      <c r="M14" s="29"/>
      <c r="N14" s="29">
        <f>'[4]4-97RPT'!Q14</f>
        <v>0</v>
      </c>
      <c r="P14" s="18"/>
      <c r="Q14" s="12"/>
      <c r="R14" s="50">
        <f>'[4]4-97RPT'!U14</f>
        <v>0</v>
      </c>
    </row>
    <row r="15" spans="1:18" ht="15">
      <c r="A15" s="19" t="s">
        <v>15</v>
      </c>
      <c r="B15" s="51">
        <f>('[4]4-97RPT'!C15)</f>
        <v>14937084</v>
      </c>
      <c r="C15" s="72"/>
      <c r="D15" s="18"/>
      <c r="E15" s="15"/>
      <c r="F15" s="15">
        <f>('[4]4-97RPT'!G15)</f>
        <v>14937084</v>
      </c>
      <c r="G15" s="51">
        <f>'[4]4-97RPT'!I15</f>
        <v>7152621.07</v>
      </c>
      <c r="H15" s="12"/>
      <c r="I15" s="15">
        <f>('[4]4-97RPT'!K15)</f>
        <v>7784462.93</v>
      </c>
      <c r="J15" s="15">
        <f>('[4]4-97RPT'!M15)</f>
        <v>14937084</v>
      </c>
      <c r="K15" s="15"/>
      <c r="L15" s="15">
        <f>'[4]4-97RPT'!O15</f>
        <v>0</v>
      </c>
      <c r="N15" s="3">
        <f>'[4]4-97RPT'!Q15</f>
        <v>0</v>
      </c>
      <c r="P15" s="16"/>
      <c r="Q15" s="12"/>
      <c r="R15" s="50">
        <f>'[4]4-97RPT'!U15</f>
        <v>0</v>
      </c>
    </row>
    <row r="16" spans="2:17" ht="15">
      <c r="B16" s="50"/>
      <c r="D16" s="12"/>
      <c r="E16" s="12"/>
      <c r="I16" s="15" t="s">
        <v>45</v>
      </c>
      <c r="Q16" s="12"/>
    </row>
    <row r="17" spans="4:17" ht="15">
      <c r="D17" s="12"/>
      <c r="E17" s="12"/>
      <c r="I17" s="15" t="s">
        <v>45</v>
      </c>
      <c r="Q17" s="12"/>
    </row>
    <row r="18" spans="1:17" ht="18">
      <c r="A18" s="20" t="s">
        <v>20</v>
      </c>
      <c r="D18" s="12"/>
      <c r="E18" s="12"/>
      <c r="F18" s="50"/>
      <c r="I18" s="15" t="s">
        <v>45</v>
      </c>
      <c r="Q18" s="12"/>
    </row>
    <row r="19" spans="2:17" ht="1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">
      <c r="A20" s="13" t="s">
        <v>82</v>
      </c>
      <c r="B20" s="54">
        <f>'[4]4-97RPT'!C20</f>
        <v>2682044</v>
      </c>
      <c r="C20" s="39"/>
      <c r="D20" s="54">
        <f>'[4]4-97RPT'!E20</f>
        <v>16500000</v>
      </c>
      <c r="E20" s="21"/>
      <c r="F20" s="21">
        <f>'[4]4-97RPT'!G20</f>
        <v>19182044</v>
      </c>
      <c r="G20" s="54">
        <f>'[4]4-97RPT'!I20</f>
        <v>11492888.43</v>
      </c>
      <c r="H20" s="22"/>
      <c r="I20" s="15">
        <f>'[4]4-97RPT'!K20</f>
        <v>5735259.57</v>
      </c>
      <c r="J20" s="51">
        <f>'[4]4-97RPT'!M20</f>
        <v>17228148</v>
      </c>
      <c r="K20" s="51"/>
      <c r="L20" s="21">
        <f>'[4]4-97RPT'!O20</f>
        <v>-728148</v>
      </c>
      <c r="M20" s="37" t="s">
        <v>72</v>
      </c>
      <c r="N20" s="22">
        <f>'[4]4-97RPT'!Q20</f>
        <v>821852</v>
      </c>
      <c r="O20" s="22"/>
      <c r="P20" s="21">
        <f>'[4]4-97RPT'!S20</f>
        <v>1953896</v>
      </c>
      <c r="Q20" s="12"/>
      <c r="R20" s="50">
        <f>'[4]4-97RPT'!U20</f>
        <v>-1550000</v>
      </c>
    </row>
    <row r="21" spans="2:18" ht="1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">
      <c r="A22" s="3" t="s">
        <v>48</v>
      </c>
      <c r="B22" s="52">
        <f>'[4]4-97RPT'!C22</f>
        <v>3751785</v>
      </c>
      <c r="C22" s="22"/>
      <c r="D22" s="52">
        <f>'[4]4-97RPT'!E22</f>
        <v>14500000</v>
      </c>
      <c r="E22" s="23"/>
      <c r="F22" s="27">
        <f>'[4]4-97RPT'!G22</f>
        <v>18251785</v>
      </c>
      <c r="G22" s="52">
        <f>'[4]4-97RPT'!I22</f>
        <v>5924672.68</v>
      </c>
      <c r="H22" s="23"/>
      <c r="I22" s="27">
        <f>'[4]4-97RPT'!K22</f>
        <v>9203631.32</v>
      </c>
      <c r="J22" s="52">
        <f>'[4]4-97RPT'!M22</f>
        <v>15128304</v>
      </c>
      <c r="K22" s="52"/>
      <c r="L22" s="27">
        <f>'[4]4-97RPT'!O22</f>
        <v>-628304</v>
      </c>
      <c r="M22" s="37" t="s">
        <v>72</v>
      </c>
      <c r="N22" s="23">
        <f>'[4]4-97RPT'!Q22</f>
        <v>871696</v>
      </c>
      <c r="P22" s="27">
        <f>'[4]4-97RPT'!S22</f>
        <v>3123481</v>
      </c>
      <c r="Q22" s="12"/>
      <c r="R22" s="56">
        <f>'[4]4-97RPT'!U22</f>
        <v>-1500000</v>
      </c>
    </row>
    <row r="23" spans="1:18" ht="15">
      <c r="A23" s="19" t="s">
        <v>15</v>
      </c>
      <c r="B23" s="51">
        <f>'[4]4-97RPT'!C23</f>
        <v>6433829</v>
      </c>
      <c r="C23" s="37"/>
      <c r="D23" s="51">
        <f>'[4]4-97RPT'!E23</f>
        <v>31000000</v>
      </c>
      <c r="E23" s="15"/>
      <c r="F23" s="21">
        <f>'[4]4-97RPT'!G23</f>
        <v>37433829</v>
      </c>
      <c r="G23" s="51">
        <f>'[4]4-97RPT'!I23</f>
        <v>17417561.11</v>
      </c>
      <c r="H23" s="12"/>
      <c r="I23" s="15">
        <f>'[4]4-97RPT'!K23</f>
        <v>14938890.89</v>
      </c>
      <c r="J23" s="51">
        <f>'[4]4-97RPT'!M23</f>
        <v>32356452</v>
      </c>
      <c r="K23" s="51"/>
      <c r="L23" s="21">
        <f>'[4]4-97RPT'!O23</f>
        <v>-1356452</v>
      </c>
      <c r="M23" s="39"/>
      <c r="N23" s="22">
        <f>'[4]4-97RPT'!Q23</f>
        <v>1693548</v>
      </c>
      <c r="O23" s="39"/>
      <c r="P23" s="21">
        <f>'[4]4-97RPT'!S23</f>
        <v>5077377</v>
      </c>
      <c r="Q23" s="12"/>
      <c r="R23" s="50">
        <f>'[4]4-97RPT'!U23</f>
        <v>-3050000</v>
      </c>
    </row>
    <row r="24" spans="2:18" ht="1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">
      <c r="A25" s="3" t="s">
        <v>46</v>
      </c>
      <c r="B25" s="50">
        <f>'[4]4-97RPT'!C25</f>
        <v>21370913</v>
      </c>
      <c r="D25" s="50">
        <f>'[4]4-97RPT'!E25</f>
        <v>31000000</v>
      </c>
      <c r="F25" s="50">
        <f>'[4]4-97RPT'!G25</f>
        <v>52370913</v>
      </c>
      <c r="G25" s="50">
        <f>'[4]4-97RPT'!I25</f>
        <v>24570182.18</v>
      </c>
      <c r="I25" s="50">
        <f>'[4]4-97RPT'!K25</f>
        <v>22723353.82</v>
      </c>
      <c r="J25" s="50">
        <f>'[4]4-97RPT'!M25</f>
        <v>47293536</v>
      </c>
      <c r="K25" s="50"/>
      <c r="L25" s="50">
        <f>'[4]4-97RPT'!O25</f>
        <v>-1356452</v>
      </c>
      <c r="M25" s="39"/>
      <c r="N25" s="50">
        <f>'[4]4-97RPT'!Q25</f>
        <v>1693548</v>
      </c>
      <c r="P25" s="50">
        <f>'[4]4-97RPT'!S25</f>
        <v>5077377</v>
      </c>
      <c r="R25" s="50">
        <f>'[4]4-97RPT'!U25</f>
        <v>0</v>
      </c>
    </row>
    <row r="26" spans="9:17" ht="15">
      <c r="I26" s="15" t="s">
        <v>45</v>
      </c>
      <c r="Q26" s="12"/>
    </row>
    <row r="27" ht="15">
      <c r="Q27" s="12"/>
    </row>
    <row r="28" spans="1:17" ht="18">
      <c r="A28" s="10" t="s">
        <v>41</v>
      </c>
      <c r="F28" s="4"/>
      <c r="I28" s="15" t="s">
        <v>45</v>
      </c>
      <c r="J28" s="4"/>
      <c r="K28" s="4"/>
      <c r="L28" s="4"/>
      <c r="Q28" s="12"/>
    </row>
    <row r="29" spans="1:18" ht="18">
      <c r="A29" s="10" t="s">
        <v>42</v>
      </c>
      <c r="B29" s="51">
        <f>'[4]4-97RPT'!$C$28</f>
        <v>1425000</v>
      </c>
      <c r="C29" s="72" t="s">
        <v>44</v>
      </c>
      <c r="D29" s="16"/>
      <c r="E29" s="14"/>
      <c r="F29" s="15">
        <f>'[4]4-97RPT'!$G$28</f>
        <v>1425000</v>
      </c>
      <c r="G29" s="51">
        <f>'[4]4-97RPT'!$I$28</f>
        <v>895196.39</v>
      </c>
      <c r="H29" s="12"/>
      <c r="I29" s="15">
        <f>'[4]4-97RPT'!$K$28</f>
        <v>529803.61</v>
      </c>
      <c r="J29" s="3">
        <f>'[4]4-97RPT'!$M$28</f>
        <v>1425000</v>
      </c>
      <c r="L29" s="15">
        <f>'[4]4-97RPT'!$O$28</f>
        <v>0</v>
      </c>
      <c r="M29" s="12"/>
      <c r="N29" s="12">
        <f>'[4]4-97RPT'!$Q$28</f>
        <v>0</v>
      </c>
      <c r="O29" s="12"/>
      <c r="P29" s="16"/>
      <c r="Q29" s="12"/>
      <c r="R29" s="50">
        <f>'[4]4-97RPT'!U28</f>
        <v>0</v>
      </c>
    </row>
    <row r="30" ht="15">
      <c r="Q30" s="12"/>
    </row>
    <row r="31" spans="1:17" ht="18">
      <c r="A31" s="10" t="s">
        <v>16</v>
      </c>
      <c r="P31" s="12"/>
      <c r="Q31" s="12"/>
    </row>
    <row r="32" spans="1:17" ht="1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">
      <c r="A33" s="13" t="s">
        <v>13</v>
      </c>
      <c r="B33" s="11"/>
      <c r="C33" s="11"/>
      <c r="D33" s="11"/>
      <c r="E33" s="11"/>
      <c r="F33" s="51">
        <f>'[4]4-97RPT'!G32</f>
        <v>33500</v>
      </c>
      <c r="G33" s="51">
        <f>'[4]4-97RPT'!I32</f>
        <v>0</v>
      </c>
      <c r="H33" s="12"/>
      <c r="I33" s="15">
        <f>'[4]4-97RPT'!K32</f>
        <v>33500</v>
      </c>
      <c r="J33" s="15">
        <f>'[4]4-97RPT'!M32</f>
        <v>33500</v>
      </c>
      <c r="K33" s="15"/>
      <c r="L33" s="11"/>
      <c r="M33" s="11"/>
      <c r="N33" s="11"/>
      <c r="O33" s="11"/>
      <c r="P33" s="15">
        <f>'[4]4-97RPT'!S32</f>
        <v>0</v>
      </c>
      <c r="Q33" s="12"/>
    </row>
    <row r="34" spans="1:17" ht="15">
      <c r="A34" s="13" t="s">
        <v>14</v>
      </c>
      <c r="B34" s="11"/>
      <c r="C34" s="11"/>
      <c r="D34" s="11"/>
      <c r="E34" s="11"/>
      <c r="F34" s="51">
        <f>'[4]4-97RPT'!G33</f>
        <v>0</v>
      </c>
      <c r="G34" s="51">
        <f>'[4]4-97RPT'!I33</f>
        <v>0</v>
      </c>
      <c r="H34" s="12"/>
      <c r="I34" s="15">
        <f>'[4]4-97RPT'!K33</f>
        <v>0</v>
      </c>
      <c r="J34" s="15">
        <f>'[4]4-97RPT'!M33</f>
        <v>0</v>
      </c>
      <c r="K34" s="15"/>
      <c r="L34" s="11"/>
      <c r="M34" s="11"/>
      <c r="N34" s="11"/>
      <c r="O34" s="11"/>
      <c r="P34" s="15">
        <f>'[4]4-97RPT'!S33</f>
        <v>0</v>
      </c>
      <c r="Q34" s="12"/>
    </row>
    <row r="35" spans="1:17" ht="15">
      <c r="A35" s="13" t="s">
        <v>18</v>
      </c>
      <c r="B35" s="11"/>
      <c r="C35" s="11"/>
      <c r="D35" s="11"/>
      <c r="E35" s="11"/>
      <c r="F35" s="53">
        <f>'[4]4-97RPT'!G34</f>
        <v>0</v>
      </c>
      <c r="G35" s="52">
        <f>'[4]4-97RPT'!I34</f>
        <v>0</v>
      </c>
      <c r="H35" s="23"/>
      <c r="I35" s="27">
        <f>'[4]4-97RPT'!K34</f>
        <v>0</v>
      </c>
      <c r="J35" s="27">
        <f>'[4]4-97RPT'!M34</f>
        <v>0</v>
      </c>
      <c r="K35" s="21"/>
      <c r="L35" s="11"/>
      <c r="M35" s="11"/>
      <c r="N35" s="11"/>
      <c r="O35" s="11"/>
      <c r="P35" s="27">
        <f>'[4]4-97RPT'!S34</f>
        <v>0</v>
      </c>
      <c r="Q35" s="12"/>
    </row>
    <row r="36" spans="1:17" ht="15">
      <c r="A36" s="19" t="s">
        <v>15</v>
      </c>
      <c r="B36" s="11"/>
      <c r="C36" s="11"/>
      <c r="D36" s="11"/>
      <c r="E36" s="11"/>
      <c r="F36" s="51">
        <f>'[4]4-97RPT'!G35</f>
        <v>33500</v>
      </c>
      <c r="G36" s="51">
        <f>'[4]4-97RPT'!I35</f>
        <v>0</v>
      </c>
      <c r="H36" s="12"/>
      <c r="I36" s="15">
        <f>'[4]4-97RPT'!K35</f>
        <v>33500</v>
      </c>
      <c r="J36" s="15">
        <f>'[4]4-97RPT'!M35</f>
        <v>33500</v>
      </c>
      <c r="K36" s="15"/>
      <c r="L36" s="11"/>
      <c r="M36" s="11"/>
      <c r="N36" s="11"/>
      <c r="O36" s="11"/>
      <c r="P36" s="15">
        <f>'[4]4-97RPT'!S35</f>
        <v>0</v>
      </c>
      <c r="Q36" s="12"/>
    </row>
    <row r="37" spans="6:17" ht="15">
      <c r="F37" s="12"/>
      <c r="G37" s="12"/>
      <c r="H37" s="12"/>
      <c r="I37" s="12"/>
      <c r="J37" s="12"/>
      <c r="K37" s="12"/>
      <c r="P37" s="12"/>
      <c r="Q37" s="12"/>
    </row>
    <row r="38" spans="1:17" ht="1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">
      <c r="A39" s="13" t="s">
        <v>13</v>
      </c>
      <c r="B39" s="11"/>
      <c r="C39" s="11"/>
      <c r="D39" s="11"/>
      <c r="E39" s="11"/>
      <c r="F39" s="51">
        <f>'[4]4-97RPT'!G38</f>
        <v>3046969</v>
      </c>
      <c r="G39" s="51">
        <f>'[4]4-97RPT'!I38</f>
        <v>306145</v>
      </c>
      <c r="H39" s="12"/>
      <c r="I39" s="15">
        <f>'[4]4-97RPT'!K38</f>
        <v>2740824</v>
      </c>
      <c r="J39" s="15">
        <f>'[4]4-97RPT'!M38</f>
        <v>3046969</v>
      </c>
      <c r="K39" s="15"/>
      <c r="L39" s="11"/>
      <c r="M39" s="11"/>
      <c r="N39" s="11"/>
      <c r="O39" s="11"/>
      <c r="P39" s="15">
        <f>'[4]4-97RPT'!S38</f>
        <v>0</v>
      </c>
      <c r="Q39" s="12"/>
    </row>
    <row r="40" spans="1:17" ht="15">
      <c r="A40" s="13" t="s">
        <v>14</v>
      </c>
      <c r="B40" s="11"/>
      <c r="C40" s="11"/>
      <c r="D40" s="11"/>
      <c r="E40" s="11"/>
      <c r="F40" s="51">
        <f>'[4]4-97RPT'!G39</f>
        <v>217500</v>
      </c>
      <c r="G40" s="51" t="str">
        <f>'[4]4-97RPT'!I39</f>
        <v>.</v>
      </c>
      <c r="H40" s="12"/>
      <c r="I40" s="15">
        <f>'[4]4-97RPT'!K39</f>
        <v>217500</v>
      </c>
      <c r="J40" s="15">
        <f>'[4]4-97RPT'!M39</f>
        <v>217500</v>
      </c>
      <c r="K40" s="15"/>
      <c r="L40" s="11"/>
      <c r="M40" s="11"/>
      <c r="N40" s="11"/>
      <c r="O40" s="11"/>
      <c r="P40" s="15">
        <f>'[4]4-97RPT'!S39</f>
        <v>0</v>
      </c>
      <c r="Q40" s="12"/>
    </row>
    <row r="41" spans="1:17" ht="15">
      <c r="A41" s="13" t="s">
        <v>18</v>
      </c>
      <c r="B41" s="11"/>
      <c r="C41" s="11"/>
      <c r="D41" s="11"/>
      <c r="E41" s="11"/>
      <c r="F41" s="53">
        <f>'[4]4-97RPT'!G40</f>
        <v>0</v>
      </c>
      <c r="G41" s="53">
        <f>'[4]4-97RPT'!I40</f>
        <v>0</v>
      </c>
      <c r="H41" s="23"/>
      <c r="I41" s="27">
        <f>'[4]4-97RPT'!K40</f>
        <v>0</v>
      </c>
      <c r="J41" s="27">
        <f>'[4]4-97RPT'!M40</f>
        <v>0</v>
      </c>
      <c r="K41" s="21"/>
      <c r="L41" s="11"/>
      <c r="M41" s="11"/>
      <c r="N41" s="11"/>
      <c r="O41" s="11"/>
      <c r="P41" s="27">
        <f>'[4]4-97RPT'!S40</f>
        <v>0</v>
      </c>
      <c r="Q41" s="12"/>
    </row>
    <row r="42" spans="1:17" ht="15">
      <c r="A42" s="19" t="s">
        <v>15</v>
      </c>
      <c r="B42" s="11"/>
      <c r="C42" s="11"/>
      <c r="D42" s="11"/>
      <c r="E42" s="11"/>
      <c r="F42" s="51">
        <f>'[4]4-97RPT'!G41</f>
        <v>3264469</v>
      </c>
      <c r="G42" s="51">
        <f>'[4]4-97RPT'!I41</f>
        <v>306145</v>
      </c>
      <c r="H42" s="12"/>
      <c r="I42" s="15">
        <f>'[4]4-97RPT'!K41</f>
        <v>2958324</v>
      </c>
      <c r="J42" s="15">
        <f>'[4]4-97RPT'!M41</f>
        <v>3264469</v>
      </c>
      <c r="K42" s="15"/>
      <c r="L42" s="11"/>
      <c r="M42" s="11"/>
      <c r="N42" s="11"/>
      <c r="O42" s="11"/>
      <c r="P42" s="15">
        <f>'[4]4-97RPT'!S41</f>
        <v>0</v>
      </c>
      <c r="Q42" s="12"/>
    </row>
    <row r="43" ht="15">
      <c r="Q43" s="12"/>
    </row>
    <row r="44" spans="1:17" ht="1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">
      <c r="A45" s="13"/>
      <c r="Q45" s="12"/>
    </row>
    <row r="46" spans="1:17" ht="15">
      <c r="A46" s="3" t="s">
        <v>93</v>
      </c>
      <c r="Q46" s="12"/>
    </row>
    <row r="47" spans="1:17" ht="15">
      <c r="A47" s="3" t="s">
        <v>85</v>
      </c>
      <c r="Q47" s="12"/>
    </row>
    <row r="48" ht="15">
      <c r="Q48" s="12"/>
    </row>
    <row r="49" spans="1:17" ht="15">
      <c r="A49" s="13"/>
      <c r="Q49" s="12"/>
    </row>
    <row r="50" spans="1:17" ht="15">
      <c r="A50" s="13"/>
      <c r="Q50" s="12"/>
    </row>
    <row r="51" spans="1:17" ht="15">
      <c r="A51" s="13"/>
      <c r="Q51" s="12"/>
    </row>
    <row r="52" spans="1:17" ht="15">
      <c r="A52" s="13"/>
      <c r="Q52" s="12"/>
    </row>
    <row r="53" spans="1:17" ht="15">
      <c r="A53" s="13"/>
      <c r="Q53" s="12"/>
    </row>
    <row r="54" spans="1:17" ht="15">
      <c r="A54" s="13"/>
      <c r="Q54" s="12"/>
    </row>
    <row r="55" spans="1:17" ht="15">
      <c r="A55" s="13"/>
      <c r="Q55" s="12"/>
    </row>
    <row r="56" spans="1:17" ht="15">
      <c r="A56" s="13"/>
      <c r="Q56" s="12"/>
    </row>
    <row r="57" spans="1:17" ht="15">
      <c r="A57" s="13"/>
      <c r="Q57" s="12"/>
    </row>
    <row r="58" spans="1:17" ht="18">
      <c r="A58" s="73">
        <v>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12"/>
    </row>
    <row r="59" spans="1:23" ht="2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61"/>
      <c r="R59" s="25"/>
      <c r="S59" s="25"/>
      <c r="T59" s="25"/>
      <c r="U59" s="25"/>
      <c r="V59" s="25"/>
      <c r="W59" s="25"/>
    </row>
    <row r="60" spans="1:17" ht="20.25">
      <c r="A60" s="75" t="s">
        <v>34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2"/>
    </row>
    <row r="61" spans="1:17" ht="20.25">
      <c r="A61" s="76" t="str">
        <f>$A$3</f>
        <v>FINANCIAL STATUS AS OF OCTOBER 31, 2005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2"/>
    </row>
    <row r="62" spans="1:17" ht="15">
      <c r="A62" s="4"/>
      <c r="H62" s="5" t="str">
        <f>$H$4</f>
        <v>SFY 2005-06</v>
      </c>
      <c r="Q62" s="12"/>
    </row>
    <row r="63" spans="2:18" ht="15">
      <c r="B63" s="6">
        <v>-1</v>
      </c>
      <c r="C63" s="7"/>
      <c r="D63" s="6">
        <v>-2</v>
      </c>
      <c r="E63" s="6"/>
      <c r="F63" s="6">
        <v>-3</v>
      </c>
      <c r="G63" s="6">
        <v>-4</v>
      </c>
      <c r="H63" s="7"/>
      <c r="I63" s="6">
        <v>-5</v>
      </c>
      <c r="J63" s="6">
        <v>-6</v>
      </c>
      <c r="K63" s="6"/>
      <c r="L63" s="6">
        <v>-7</v>
      </c>
      <c r="M63" s="7"/>
      <c r="N63" s="38">
        <v>-8</v>
      </c>
      <c r="O63" s="7"/>
      <c r="P63" s="6">
        <v>-9</v>
      </c>
      <c r="Q63" s="12"/>
      <c r="R63" s="38">
        <v>-10</v>
      </c>
    </row>
    <row r="64" spans="16:17" ht="15">
      <c r="P64" s="8" t="s">
        <v>0</v>
      </c>
      <c r="Q64" s="12"/>
    </row>
    <row r="65" spans="6:17" ht="15">
      <c r="F65" s="8" t="s">
        <v>0</v>
      </c>
      <c r="G65" s="8" t="s">
        <v>1</v>
      </c>
      <c r="I65" s="8" t="s">
        <v>2</v>
      </c>
      <c r="J65" s="8" t="s">
        <v>3</v>
      </c>
      <c r="K65" s="8"/>
      <c r="L65" s="8" t="str">
        <f>$L$7</f>
        <v>2005-2006</v>
      </c>
      <c r="N65" s="39" t="s">
        <v>2</v>
      </c>
      <c r="P65" s="8" t="s">
        <v>2</v>
      </c>
      <c r="Q65" s="12"/>
    </row>
    <row r="66" spans="2:18" ht="15">
      <c r="B66" s="8" t="s">
        <v>4</v>
      </c>
      <c r="D66" s="8" t="str">
        <f>$D$8</f>
        <v>2005-2006</v>
      </c>
      <c r="E66" s="8"/>
      <c r="F66" s="8" t="s">
        <v>2</v>
      </c>
      <c r="G66" s="8" t="s">
        <v>5</v>
      </c>
      <c r="I66" s="8" t="s">
        <v>5</v>
      </c>
      <c r="J66" s="8" t="s">
        <v>5</v>
      </c>
      <c r="K66" s="8"/>
      <c r="L66" s="8" t="s">
        <v>2</v>
      </c>
      <c r="N66" s="39" t="s">
        <v>49</v>
      </c>
      <c r="P66" s="8" t="s">
        <v>6</v>
      </c>
      <c r="Q66" s="12"/>
      <c r="R66" s="41" t="s">
        <v>50</v>
      </c>
    </row>
    <row r="67" spans="2:18" ht="15">
      <c r="B67" s="8" t="s">
        <v>7</v>
      </c>
      <c r="D67" s="8" t="s">
        <v>8</v>
      </c>
      <c r="E67" s="8"/>
      <c r="F67" s="8" t="s">
        <v>9</v>
      </c>
      <c r="G67" s="8" t="s">
        <v>10</v>
      </c>
      <c r="I67" s="8" t="s">
        <v>39</v>
      </c>
      <c r="J67" s="8" t="s">
        <v>11</v>
      </c>
      <c r="K67" s="8"/>
      <c r="L67" s="8" t="s">
        <v>71</v>
      </c>
      <c r="N67" s="39" t="s">
        <v>6</v>
      </c>
      <c r="P67" s="8" t="s">
        <v>43</v>
      </c>
      <c r="Q67" s="12"/>
      <c r="R67" s="41" t="s">
        <v>51</v>
      </c>
    </row>
    <row r="68" spans="2:18" ht="15">
      <c r="B68" s="9" t="str">
        <f>$B$10</f>
        <v>on 4/1/05</v>
      </c>
      <c r="D68" s="9" t="s">
        <v>9</v>
      </c>
      <c r="E68" s="9"/>
      <c r="F68" s="62" t="str">
        <f>$F$10</f>
        <v>2005-2006</v>
      </c>
      <c r="G68" s="62">
        <f>$G$10</f>
        <v>38656</v>
      </c>
      <c r="H68" s="29"/>
      <c r="I68" s="9" t="s">
        <v>40</v>
      </c>
      <c r="J68" s="9" t="s">
        <v>2</v>
      </c>
      <c r="K68" s="9"/>
      <c r="L68" s="9" t="s">
        <v>5</v>
      </c>
      <c r="M68" s="29"/>
      <c r="N68" s="40" t="str">
        <f>$N$10</f>
        <v>at 3/31/06</v>
      </c>
      <c r="P68" s="9" t="s">
        <v>40</v>
      </c>
      <c r="Q68" s="12"/>
      <c r="R68" s="40" t="s">
        <v>52</v>
      </c>
    </row>
    <row r="69" ht="15">
      <c r="Q69" s="12"/>
    </row>
    <row r="70" spans="1:18" ht="18">
      <c r="A70" s="10" t="s">
        <v>12</v>
      </c>
      <c r="B70" s="12"/>
      <c r="D70" s="12"/>
      <c r="E70" s="12"/>
      <c r="P70" s="11"/>
      <c r="Q70" s="12"/>
      <c r="R70" s="50">
        <f>'[2]April 2004'!$W$13</f>
        <v>0</v>
      </c>
    </row>
    <row r="71" spans="1:18" ht="15">
      <c r="A71" s="13" t="s">
        <v>13</v>
      </c>
      <c r="B71" s="51">
        <f>'[2]April 2004'!$C$13</f>
        <v>11751032</v>
      </c>
      <c r="D71" s="18"/>
      <c r="E71" s="14"/>
      <c r="F71" s="15">
        <f>B71</f>
        <v>11751032</v>
      </c>
      <c r="G71" s="51">
        <f>'[2]April 2004'!$I$13</f>
        <v>6811955.14</v>
      </c>
      <c r="H71" s="12"/>
      <c r="I71" s="26">
        <f>J71-G71</f>
        <v>4939076.86</v>
      </c>
      <c r="J71" s="15">
        <f>F71</f>
        <v>11751032</v>
      </c>
      <c r="K71" s="15"/>
      <c r="L71" s="15">
        <f>F71-J71</f>
        <v>0</v>
      </c>
      <c r="N71" s="3">
        <f>L71-R71</f>
        <v>0</v>
      </c>
      <c r="P71" s="16"/>
      <c r="Q71" s="12"/>
      <c r="R71" s="50">
        <f>'[2]April 2004'!$W$14</f>
        <v>0</v>
      </c>
    </row>
    <row r="72" spans="1:18" ht="15">
      <c r="A72" s="13" t="s">
        <v>14</v>
      </c>
      <c r="B72" s="52">
        <f>'[2]April 2004'!$C$14</f>
        <v>7188101</v>
      </c>
      <c r="D72" s="18"/>
      <c r="E72" s="28"/>
      <c r="F72" s="17">
        <f>B72</f>
        <v>7188101</v>
      </c>
      <c r="G72" s="66">
        <f>'[2]April 2004'!$I$14</f>
        <v>1609266.43</v>
      </c>
      <c r="H72" s="23"/>
      <c r="I72" s="46">
        <f>J72-G72</f>
        <v>5578834.57</v>
      </c>
      <c r="J72" s="27">
        <f>F72</f>
        <v>7188101</v>
      </c>
      <c r="K72" s="27"/>
      <c r="L72" s="27">
        <f>F72-J72</f>
        <v>0</v>
      </c>
      <c r="M72" s="29"/>
      <c r="N72" s="29">
        <f>L72-R72</f>
        <v>0</v>
      </c>
      <c r="P72" s="18"/>
      <c r="Q72" s="12"/>
      <c r="R72" s="50">
        <f>'[2]April 2004'!$W$15</f>
        <v>0</v>
      </c>
    </row>
    <row r="73" spans="1:18" ht="15">
      <c r="A73" s="19" t="s">
        <v>15</v>
      </c>
      <c r="B73" s="51">
        <f>'[2]April 2004'!$C$15</f>
        <v>18939133</v>
      </c>
      <c r="D73" s="18"/>
      <c r="E73" s="21"/>
      <c r="F73" s="15">
        <f>B73</f>
        <v>18939133</v>
      </c>
      <c r="G73" s="51">
        <f>'[2]April 2004'!$I$15</f>
        <v>8421221.57</v>
      </c>
      <c r="H73" s="12"/>
      <c r="I73" s="26">
        <f>J73-G73</f>
        <v>10517911.43</v>
      </c>
      <c r="J73" s="15">
        <f>F73</f>
        <v>18939133</v>
      </c>
      <c r="K73" s="15"/>
      <c r="L73" s="15">
        <f>F73-J73</f>
        <v>0</v>
      </c>
      <c r="N73" s="3">
        <f>L73-R73</f>
        <v>0</v>
      </c>
      <c r="P73" s="16"/>
      <c r="Q73" s="12"/>
      <c r="R73" s="50"/>
    </row>
    <row r="74" ht="15">
      <c r="Q74" s="12"/>
    </row>
    <row r="75" ht="15">
      <c r="Q75" s="12"/>
    </row>
    <row r="76" ht="15">
      <c r="Q76" s="12"/>
    </row>
    <row r="77" spans="10:17" ht="15">
      <c r="J77" s="5"/>
      <c r="K77" s="5"/>
      <c r="Q77" s="12"/>
    </row>
    <row r="78" spans="10:17" ht="15">
      <c r="J78" s="5"/>
      <c r="K78" s="5"/>
      <c r="Q78" s="12"/>
    </row>
    <row r="79" ht="15">
      <c r="Q79" s="12"/>
    </row>
    <row r="80" spans="1:17" ht="18">
      <c r="A80" s="10" t="s">
        <v>16</v>
      </c>
      <c r="B80" s="11"/>
      <c r="C80" s="11"/>
      <c r="D80" s="11"/>
      <c r="E80" s="11"/>
      <c r="L80" s="11"/>
      <c r="M80" s="11"/>
      <c r="N80" s="11"/>
      <c r="O80" s="11"/>
      <c r="Q80" s="12"/>
    </row>
    <row r="81" spans="1:17" ht="15">
      <c r="A81" s="24" t="s">
        <v>21</v>
      </c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2"/>
      <c r="Q81" s="12"/>
    </row>
    <row r="82" spans="1:18" ht="15">
      <c r="A82" s="13" t="s">
        <v>13</v>
      </c>
      <c r="B82" s="11"/>
      <c r="C82" s="11"/>
      <c r="D82" s="11"/>
      <c r="E82" s="11"/>
      <c r="F82" s="51">
        <f>'[2]April 2004'!$G$24</f>
        <v>2179654</v>
      </c>
      <c r="G82" s="51">
        <f>'[2]April 2004'!$I$24</f>
        <v>169643.71</v>
      </c>
      <c r="H82" s="12"/>
      <c r="I82" s="15">
        <f>J82-G82</f>
        <v>2010010.29</v>
      </c>
      <c r="J82" s="15">
        <f>F82</f>
        <v>2179654</v>
      </c>
      <c r="K82" s="15"/>
      <c r="L82" s="11"/>
      <c r="M82" s="11"/>
      <c r="N82" s="11"/>
      <c r="O82" s="11"/>
      <c r="P82" s="15">
        <f>F82-J82</f>
        <v>0</v>
      </c>
      <c r="Q82" s="12"/>
      <c r="R82" s="3">
        <f>'[2]April 2004'!$W$24</f>
        <v>0</v>
      </c>
    </row>
    <row r="83" spans="1:18" ht="15">
      <c r="A83" s="13" t="s">
        <v>14</v>
      </c>
      <c r="B83" s="11"/>
      <c r="C83" s="11"/>
      <c r="D83" s="11"/>
      <c r="E83" s="11"/>
      <c r="F83" s="51">
        <f>'[2]April 2004'!$G$25</f>
        <v>2388901</v>
      </c>
      <c r="G83" s="51">
        <f>'[2]April 2004'!$I$25</f>
        <v>3741.92</v>
      </c>
      <c r="H83" s="12"/>
      <c r="I83" s="15">
        <f>J83-G83</f>
        <v>2385159.08</v>
      </c>
      <c r="J83" s="15">
        <f>F83</f>
        <v>2388901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'[2]April 2004'!$W$25</f>
        <v>0</v>
      </c>
    </row>
    <row r="84" spans="1:18" ht="15">
      <c r="A84" s="13" t="s">
        <v>18</v>
      </c>
      <c r="B84" s="11"/>
      <c r="C84" s="11"/>
      <c r="D84" s="11"/>
      <c r="E84" s="11"/>
      <c r="F84" s="53">
        <f>'[2]April 2004'!$G$26</f>
        <v>2216876</v>
      </c>
      <c r="G84" s="53">
        <f>'[2]April 2004'!$I$26</f>
        <v>0</v>
      </c>
      <c r="H84" s="23"/>
      <c r="I84" s="27">
        <f>J84-G84</f>
        <v>2216876</v>
      </c>
      <c r="J84" s="27">
        <f>F84</f>
        <v>2216876</v>
      </c>
      <c r="K84" s="21"/>
      <c r="L84" s="11"/>
      <c r="M84" s="11"/>
      <c r="N84" s="11"/>
      <c r="O84" s="11"/>
      <c r="P84" s="27">
        <f>F84-J84</f>
        <v>0</v>
      </c>
      <c r="Q84" s="12"/>
      <c r="R84" s="3">
        <f>'[2]April 2004'!$W$26</f>
        <v>0</v>
      </c>
    </row>
    <row r="85" spans="1:18" ht="15">
      <c r="A85" s="19" t="s">
        <v>15</v>
      </c>
      <c r="B85" s="11"/>
      <c r="C85" s="11"/>
      <c r="D85" s="11"/>
      <c r="E85" s="11"/>
      <c r="F85" s="51">
        <f>'[2]April 2004'!$G$27</f>
        <v>6785431</v>
      </c>
      <c r="G85" s="51">
        <f>'[2]April 2004'!$I$27</f>
        <v>173385.63</v>
      </c>
      <c r="H85" s="12"/>
      <c r="I85" s="15">
        <f>J85-G85</f>
        <v>6612045.37</v>
      </c>
      <c r="J85" s="15">
        <f>F85</f>
        <v>6785431</v>
      </c>
      <c r="K85" s="15"/>
      <c r="L85" s="11"/>
      <c r="M85" s="11"/>
      <c r="N85" s="11"/>
      <c r="O85" s="11"/>
      <c r="P85" s="15">
        <f>F85-J85</f>
        <v>0</v>
      </c>
      <c r="Q85" s="12"/>
      <c r="R85" s="3">
        <f>'[2]April 2004'!$W$27</f>
        <v>0</v>
      </c>
    </row>
    <row r="86" spans="14:17" ht="15">
      <c r="N86" s="12"/>
      <c r="O86" s="12"/>
      <c r="P86" s="12"/>
      <c r="Q86" s="12"/>
    </row>
    <row r="87" spans="1:17" ht="15">
      <c r="A87" s="24" t="s">
        <v>19</v>
      </c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1"/>
      <c r="M87" s="11"/>
      <c r="N87" s="11"/>
      <c r="O87" s="11"/>
      <c r="Q87" s="12"/>
    </row>
    <row r="88" spans="1:18" ht="15">
      <c r="A88" s="13" t="s">
        <v>13</v>
      </c>
      <c r="B88" s="11"/>
      <c r="C88" s="11"/>
      <c r="D88" s="11"/>
      <c r="E88" s="11"/>
      <c r="F88" s="51">
        <f>'[2]April 2004'!$G$30</f>
        <v>17471793</v>
      </c>
      <c r="G88" s="51">
        <f>'[2]April 2004'!$I$30</f>
        <v>553538.16</v>
      </c>
      <c r="H88" s="12"/>
      <c r="I88" s="21">
        <f>J88-G88</f>
        <v>16918254.84</v>
      </c>
      <c r="J88" s="15">
        <f>F88</f>
        <v>17471793</v>
      </c>
      <c r="K88" s="15"/>
      <c r="L88" s="11"/>
      <c r="M88" s="11"/>
      <c r="N88" s="11"/>
      <c r="O88" s="11"/>
      <c r="P88" s="15">
        <f>F88-J88</f>
        <v>0</v>
      </c>
      <c r="Q88" s="12"/>
      <c r="R88" s="3">
        <f>'[2]April 2004'!$W$30</f>
        <v>0</v>
      </c>
    </row>
    <row r="89" spans="1:18" ht="15">
      <c r="A89" s="13" t="s">
        <v>14</v>
      </c>
      <c r="B89" s="11"/>
      <c r="C89" s="11"/>
      <c r="D89" s="11"/>
      <c r="E89" s="11"/>
      <c r="F89" s="51">
        <f>'[2]April 2004'!$G$31</f>
        <v>32950718</v>
      </c>
      <c r="G89" s="51">
        <f>'[2]April 2004'!$I$31</f>
        <v>145631.05</v>
      </c>
      <c r="H89" s="12"/>
      <c r="I89" s="21">
        <f>J89-G89</f>
        <v>32805086.95</v>
      </c>
      <c r="J89" s="15">
        <f>F89</f>
        <v>32950718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'[2]April 2004'!$W$31</f>
        <v>0</v>
      </c>
    </row>
    <row r="90" spans="1:18" ht="15">
      <c r="A90" s="13" t="s">
        <v>18</v>
      </c>
      <c r="B90" s="11"/>
      <c r="C90" s="11"/>
      <c r="D90" s="11"/>
      <c r="E90" s="11"/>
      <c r="F90" s="53">
        <f>'[2]April 2004'!$G$32</f>
        <v>10025213</v>
      </c>
      <c r="G90" s="52">
        <f>'[2]April 2004'!$I$32</f>
        <v>0</v>
      </c>
      <c r="H90" s="23"/>
      <c r="I90" s="27">
        <f>J90-G90</f>
        <v>10025213</v>
      </c>
      <c r="J90" s="27">
        <f>F90</f>
        <v>10025213</v>
      </c>
      <c r="K90" s="21"/>
      <c r="L90" s="11"/>
      <c r="M90" s="11"/>
      <c r="N90" s="11"/>
      <c r="O90" s="11"/>
      <c r="P90" s="27">
        <f>F90-J90</f>
        <v>0</v>
      </c>
      <c r="Q90" s="12"/>
      <c r="R90" s="3">
        <f>'[2]April 2004'!$W$32</f>
        <v>0</v>
      </c>
    </row>
    <row r="91" spans="1:18" ht="15">
      <c r="A91" s="19" t="s">
        <v>15</v>
      </c>
      <c r="B91" s="11"/>
      <c r="C91" s="11"/>
      <c r="D91" s="11"/>
      <c r="E91" s="11"/>
      <c r="F91" s="51">
        <f>'[2]April 2004'!$G$33</f>
        <v>60447724</v>
      </c>
      <c r="G91" s="54">
        <f>'[2]April 2004'!$I$33</f>
        <v>699169.21</v>
      </c>
      <c r="H91" s="12"/>
      <c r="I91" s="21">
        <f>J91-G91</f>
        <v>59748554.79</v>
      </c>
      <c r="J91" s="15">
        <f>F91</f>
        <v>60447724</v>
      </c>
      <c r="K91" s="15"/>
      <c r="L91" s="11"/>
      <c r="M91" s="11"/>
      <c r="N91" s="11"/>
      <c r="O91" s="11"/>
      <c r="P91" s="15">
        <f>F91-J91</f>
        <v>0</v>
      </c>
      <c r="Q91" s="12"/>
      <c r="R91" s="3">
        <f>'[2]April 2004'!$W$33</f>
        <v>0</v>
      </c>
    </row>
    <row r="92" spans="6:17" ht="15">
      <c r="F92" s="12"/>
      <c r="G92" s="12"/>
      <c r="H92" s="12"/>
      <c r="I92" s="12"/>
      <c r="J92" s="12"/>
      <c r="K92" s="12"/>
      <c r="P92" s="12"/>
      <c r="Q92" s="12"/>
    </row>
    <row r="93" spans="6:17" ht="1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8">
      <c r="A94" s="10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8" ht="15">
      <c r="A95" s="13" t="s">
        <v>22</v>
      </c>
      <c r="B95" s="50">
        <f>'[2]April 2004'!$C$37</f>
        <v>313568</v>
      </c>
      <c r="D95" s="50">
        <f>'[2]April 2004'!$E$37</f>
        <v>1556435</v>
      </c>
      <c r="E95" s="14" t="s">
        <v>44</v>
      </c>
      <c r="F95" s="15">
        <f>B95+D95</f>
        <v>1870003</v>
      </c>
      <c r="G95" s="51">
        <f>'[2]April 2004'!$I$37</f>
        <v>946463</v>
      </c>
      <c r="H95" s="12"/>
      <c r="I95" s="15">
        <f>J95-G95</f>
        <v>609972</v>
      </c>
      <c r="J95" s="51">
        <f>'[2]April 2004'!$O$37</f>
        <v>1556435</v>
      </c>
      <c r="K95" s="51"/>
      <c r="L95" s="15">
        <f>D95-J95</f>
        <v>0</v>
      </c>
      <c r="M95" s="12"/>
      <c r="N95" s="15">
        <f>L95-R95</f>
        <v>0</v>
      </c>
      <c r="O95" s="33"/>
      <c r="P95" s="15">
        <f>F95-J95</f>
        <v>313568</v>
      </c>
      <c r="Q95" s="12"/>
      <c r="R95" s="50">
        <f>'[2]April 2004'!$W$37</f>
        <v>0</v>
      </c>
    </row>
    <row r="96" spans="1:17" ht="15">
      <c r="A96" s="13" t="s">
        <v>23</v>
      </c>
      <c r="F96" s="15"/>
      <c r="G96" s="12"/>
      <c r="H96" s="12"/>
      <c r="I96" s="15"/>
      <c r="J96" s="12"/>
      <c r="K96" s="12"/>
      <c r="L96" s="15"/>
      <c r="M96" s="12"/>
      <c r="N96" s="15"/>
      <c r="O96" s="12"/>
      <c r="P96" s="15"/>
      <c r="Q96" s="12"/>
    </row>
    <row r="97" spans="1:18" ht="15">
      <c r="A97" s="13" t="s">
        <v>53</v>
      </c>
      <c r="B97" s="50">
        <f>'[2]April 2004'!$C$39</f>
        <v>170286</v>
      </c>
      <c r="D97" s="50">
        <f>'[2]April 2004'!$E$39</f>
        <v>180000</v>
      </c>
      <c r="E97" s="14"/>
      <c r="F97" s="15">
        <f>B97+D97</f>
        <v>350286</v>
      </c>
      <c r="G97" s="51">
        <f>'[2]April 2004'!$I$39</f>
        <v>285</v>
      </c>
      <c r="H97" s="12"/>
      <c r="I97" s="15">
        <f>J97-G97</f>
        <v>310715</v>
      </c>
      <c r="J97" s="51">
        <f>'[2]April 2004'!$O$39</f>
        <v>311000</v>
      </c>
      <c r="K97" s="51"/>
      <c r="L97" s="15">
        <f>D97-J97</f>
        <v>-131000</v>
      </c>
      <c r="M97" s="33" t="s">
        <v>72</v>
      </c>
      <c r="N97" s="15">
        <f>L97-R97</f>
        <v>0</v>
      </c>
      <c r="O97" s="12"/>
      <c r="P97" s="15">
        <f>F97-J97</f>
        <v>39286</v>
      </c>
      <c r="Q97" s="12"/>
      <c r="R97" s="50">
        <f>'[2]April 2004'!$W$39</f>
        <v>-131000</v>
      </c>
    </row>
    <row r="98" spans="4:17" ht="15"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4:17" ht="15"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1:17" ht="15">
      <c r="A100" s="34" t="s">
        <v>83</v>
      </c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1:17" ht="15">
      <c r="A101" s="3" t="s">
        <v>85</v>
      </c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">
      <c r="D113" s="50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">
      <c r="D114" s="50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">
      <c r="Q115" s="12"/>
    </row>
    <row r="116" spans="1:17" ht="18">
      <c r="A116" s="73">
        <v>5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12"/>
    </row>
    <row r="117" spans="1:17" ht="2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12"/>
    </row>
    <row r="118" spans="1:17" ht="20.25">
      <c r="A118" s="75" t="s">
        <v>35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12"/>
    </row>
    <row r="119" spans="1:17" ht="20.25">
      <c r="A119" s="76" t="str">
        <f>$A$3</f>
        <v>FINANCIAL STATUS AS OF OCTOBER 31, 2005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12"/>
    </row>
    <row r="120" spans="1:17" ht="15">
      <c r="A120" s="4"/>
      <c r="H120" s="5" t="str">
        <f>$H$4</f>
        <v>SFY 2005-06</v>
      </c>
      <c r="Q120" s="12"/>
    </row>
    <row r="121" spans="2:17" ht="1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">
      <c r="P122" s="8" t="s">
        <v>0</v>
      </c>
      <c r="Q122" s="12"/>
    </row>
    <row r="123" spans="6:17" ht="1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tr">
        <f>$L$7</f>
        <v>2005-2006</v>
      </c>
      <c r="N123" s="39" t="s">
        <v>2</v>
      </c>
      <c r="P123" s="8" t="s">
        <v>2</v>
      </c>
      <c r="Q123" s="12"/>
    </row>
    <row r="124" spans="2:17" ht="15">
      <c r="B124" s="8" t="s">
        <v>4</v>
      </c>
      <c r="D124" s="8" t="str">
        <f>$D$8</f>
        <v>2005-2006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49</v>
      </c>
      <c r="P124" s="8" t="s">
        <v>6</v>
      </c>
      <c r="Q124" s="12"/>
    </row>
    <row r="125" spans="2:17" ht="1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39</v>
      </c>
      <c r="J125" s="8" t="s">
        <v>11</v>
      </c>
      <c r="K125" s="8"/>
      <c r="L125" s="8" t="s">
        <v>71</v>
      </c>
      <c r="N125" s="39" t="s">
        <v>6</v>
      </c>
      <c r="P125" s="8" t="s">
        <v>43</v>
      </c>
      <c r="Q125" s="12"/>
    </row>
    <row r="126" spans="2:17" ht="15">
      <c r="B126" s="9" t="str">
        <f>$B$10</f>
        <v>on 4/1/05</v>
      </c>
      <c r="D126" s="9" t="s">
        <v>9</v>
      </c>
      <c r="E126" s="9"/>
      <c r="F126" s="62" t="str">
        <f>$F$10</f>
        <v>2005-2006</v>
      </c>
      <c r="G126" s="62">
        <f>$G$10</f>
        <v>38656</v>
      </c>
      <c r="H126" s="29"/>
      <c r="I126" s="9" t="s">
        <v>40</v>
      </c>
      <c r="J126" s="9" t="s">
        <v>2</v>
      </c>
      <c r="K126" s="9"/>
      <c r="L126" s="9" t="s">
        <v>5</v>
      </c>
      <c r="M126" s="29"/>
      <c r="N126" s="40" t="str">
        <f>$N$10</f>
        <v>at 3/31/06</v>
      </c>
      <c r="P126" s="9" t="s">
        <v>40</v>
      </c>
      <c r="Q126" s="12"/>
    </row>
    <row r="127" ht="15">
      <c r="Q127" s="12"/>
    </row>
    <row r="128" spans="1:18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2"/>
      <c r="Q128" s="12"/>
      <c r="R128" s="51"/>
    </row>
    <row r="129" spans="1:18" ht="15">
      <c r="A129" s="13" t="s">
        <v>13</v>
      </c>
      <c r="B129" s="51">
        <f>('[6]OHE '!$C$13)</f>
        <v>3194000</v>
      </c>
      <c r="D129" s="18"/>
      <c r="E129" s="14"/>
      <c r="F129" s="15">
        <f>B129</f>
        <v>3194000</v>
      </c>
      <c r="G129" s="51">
        <f>'[6]OHE '!$I$13</f>
        <v>1596781</v>
      </c>
      <c r="H129" s="12"/>
      <c r="I129" s="26">
        <f>J129-G129</f>
        <v>1597219</v>
      </c>
      <c r="J129" s="15">
        <f>F129</f>
        <v>3194000</v>
      </c>
      <c r="K129" s="15"/>
      <c r="L129" s="15">
        <f>F129-J129</f>
        <v>0</v>
      </c>
      <c r="N129" s="3">
        <f>L129-R129</f>
        <v>0</v>
      </c>
      <c r="P129" s="16"/>
      <c r="Q129" s="12"/>
      <c r="R129" s="51">
        <v>0</v>
      </c>
    </row>
    <row r="130" spans="1:18" ht="15">
      <c r="A130" s="13" t="s">
        <v>14</v>
      </c>
      <c r="B130" s="54">
        <f>('[6]OHE '!$C$14)</f>
        <v>495782</v>
      </c>
      <c r="C130" s="4"/>
      <c r="D130" s="18"/>
      <c r="E130" s="28"/>
      <c r="F130" s="21">
        <f>B130</f>
        <v>495782</v>
      </c>
      <c r="G130" s="54">
        <f>'[6]OHE '!$I$14</f>
        <v>182732</v>
      </c>
      <c r="H130" s="22"/>
      <c r="I130" s="67">
        <f>J130-G130</f>
        <v>313050</v>
      </c>
      <c r="J130" s="21">
        <f>F130</f>
        <v>495782</v>
      </c>
      <c r="K130" s="21"/>
      <c r="L130" s="21">
        <f>F130-J130</f>
        <v>0</v>
      </c>
      <c r="M130" s="4"/>
      <c r="N130" s="4">
        <f>L130-R130</f>
        <v>0</v>
      </c>
      <c r="P130" s="18"/>
      <c r="Q130" s="12"/>
      <c r="R130" s="50">
        <f>'[6]OHE '!$W$14</f>
        <v>0</v>
      </c>
    </row>
    <row r="131" spans="1:18" ht="15">
      <c r="A131" s="13" t="s">
        <v>91</v>
      </c>
      <c r="B131" s="52">
        <f>('[6]OHE '!$C$16)</f>
        <v>2500000</v>
      </c>
      <c r="D131" s="18"/>
      <c r="E131" s="28"/>
      <c r="F131" s="27">
        <f>B131</f>
        <v>2500000</v>
      </c>
      <c r="G131" s="52">
        <f>('[6]OHE '!$I$16)</f>
        <v>1837437</v>
      </c>
      <c r="H131" s="23"/>
      <c r="I131" s="52">
        <f>('[6]OHE '!$M$16)</f>
        <v>1462563</v>
      </c>
      <c r="J131" s="52">
        <f>('[6]OHE '!$O$16)</f>
        <v>3300000</v>
      </c>
      <c r="K131" s="27"/>
      <c r="L131" s="27">
        <f>F131-J131</f>
        <v>-800000</v>
      </c>
      <c r="M131" s="29" t="s">
        <v>44</v>
      </c>
      <c r="N131" s="29">
        <f>L131-R131</f>
        <v>-800000</v>
      </c>
      <c r="O131" s="3" t="s">
        <v>44</v>
      </c>
      <c r="P131" s="18"/>
      <c r="Q131" s="12"/>
      <c r="R131" s="50"/>
    </row>
    <row r="132" spans="1:18" ht="15">
      <c r="A132" s="19" t="s">
        <v>15</v>
      </c>
      <c r="B132" s="51">
        <f>'[6]OHE '!$C$17</f>
        <v>6189782</v>
      </c>
      <c r="D132" s="16"/>
      <c r="E132" s="15"/>
      <c r="F132" s="15">
        <f>B132</f>
        <v>6189782</v>
      </c>
      <c r="G132" s="51">
        <f>SUM(G129:G131)</f>
        <v>3616950</v>
      </c>
      <c r="H132" s="12"/>
      <c r="I132" s="26">
        <f>J132-G132</f>
        <v>3372832</v>
      </c>
      <c r="J132" s="15">
        <f>SUM(J129:J131)</f>
        <v>6989782</v>
      </c>
      <c r="K132" s="15"/>
      <c r="L132" s="15">
        <f>SUM(L129:L131)</f>
        <v>-800000</v>
      </c>
      <c r="N132" s="15">
        <f>SUM(N129:N131)</f>
        <v>-800000</v>
      </c>
      <c r="P132" s="16"/>
      <c r="Q132" s="12"/>
      <c r="R132" s="50">
        <f>'[6]OHE '!$W$15</f>
        <v>0</v>
      </c>
    </row>
    <row r="133" spans="6:17" ht="15">
      <c r="F133" s="12"/>
      <c r="G133" s="12"/>
      <c r="H133" s="12"/>
      <c r="I133" s="12"/>
      <c r="J133" s="30"/>
      <c r="K133" s="30"/>
      <c r="L133" s="12"/>
      <c r="Q133" s="12"/>
    </row>
    <row r="134" spans="2:18" ht="15">
      <c r="B134" s="51"/>
      <c r="C134" s="12"/>
      <c r="D134" s="51"/>
      <c r="E134" s="15"/>
      <c r="F134" s="21"/>
      <c r="G134" s="51"/>
      <c r="H134" s="12"/>
      <c r="I134" s="15"/>
      <c r="J134" s="51"/>
      <c r="K134" s="51"/>
      <c r="L134" s="15"/>
      <c r="P134" s="15"/>
      <c r="Q134" s="12"/>
      <c r="R134" s="3">
        <f>'[6]OHE '!$W$40</f>
        <v>0</v>
      </c>
    </row>
    <row r="135" ht="15">
      <c r="Q135" s="12"/>
    </row>
    <row r="136" spans="1:17" ht="18">
      <c r="A136" s="10" t="s">
        <v>16</v>
      </c>
      <c r="B136" s="11"/>
      <c r="C136" s="11"/>
      <c r="D136" s="11"/>
      <c r="E136" s="11"/>
      <c r="L136" s="11"/>
      <c r="M136" s="11"/>
      <c r="N136" s="11"/>
      <c r="O136" s="11"/>
      <c r="Q136" s="12"/>
    </row>
    <row r="137" spans="1:17" ht="15">
      <c r="A137" s="24" t="s">
        <v>21</v>
      </c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2"/>
      <c r="Q137" s="12"/>
    </row>
    <row r="138" spans="1:18" ht="15">
      <c r="A138" s="13" t="s">
        <v>13</v>
      </c>
      <c r="B138" s="11"/>
      <c r="C138" s="11"/>
      <c r="D138" s="11"/>
      <c r="E138" s="11"/>
      <c r="F138" s="51">
        <f>'[6]OHE '!$G$23</f>
        <v>0</v>
      </c>
      <c r="G138" s="51">
        <f>'[6]OHE '!$I$23</f>
        <v>0</v>
      </c>
      <c r="H138" s="12"/>
      <c r="I138" s="15">
        <f>J138-G138</f>
        <v>0</v>
      </c>
      <c r="J138" s="15">
        <f>F138</f>
        <v>0</v>
      </c>
      <c r="K138" s="15"/>
      <c r="L138" s="11"/>
      <c r="M138" s="11"/>
      <c r="N138" s="11"/>
      <c r="O138" s="11"/>
      <c r="P138" s="15">
        <f>F138-J138</f>
        <v>0</v>
      </c>
      <c r="Q138" s="12"/>
      <c r="R138" s="3">
        <f>'[6]OHE '!$W$23</f>
        <v>0</v>
      </c>
    </row>
    <row r="139" spans="1:18" ht="15">
      <c r="A139" s="13" t="s">
        <v>14</v>
      </c>
      <c r="B139" s="11"/>
      <c r="C139" s="11"/>
      <c r="D139" s="11"/>
      <c r="E139" s="11"/>
      <c r="F139" s="51">
        <f>'[6]OHE '!$G$24</f>
        <v>0</v>
      </c>
      <c r="G139" s="51">
        <f>'[6]OHE '!$I$24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'[6]OHE '!$W$24</f>
        <v>0</v>
      </c>
    </row>
    <row r="140" spans="1:18" ht="15">
      <c r="A140" s="13" t="s">
        <v>18</v>
      </c>
      <c r="B140" s="11"/>
      <c r="C140" s="11"/>
      <c r="D140" s="11"/>
      <c r="E140" s="11"/>
      <c r="F140" s="53">
        <f>'[6]OHE '!$G$25</f>
        <v>0</v>
      </c>
      <c r="G140" s="53">
        <f>'[6]OHE '!$I$25</f>
        <v>0</v>
      </c>
      <c r="H140" s="23"/>
      <c r="I140" s="27">
        <f>J140-G140</f>
        <v>0</v>
      </c>
      <c r="J140" s="27">
        <f>F140</f>
        <v>0</v>
      </c>
      <c r="K140" s="21"/>
      <c r="L140" s="11"/>
      <c r="M140" s="11"/>
      <c r="N140" s="11"/>
      <c r="O140" s="11"/>
      <c r="P140" s="27">
        <f>F140-J140</f>
        <v>0</v>
      </c>
      <c r="Q140" s="12"/>
      <c r="R140" s="3">
        <f>'[6]OHE '!$W$25</f>
        <v>0</v>
      </c>
    </row>
    <row r="141" spans="1:18" ht="15">
      <c r="A141" s="19" t="s">
        <v>15</v>
      </c>
      <c r="B141" s="11"/>
      <c r="C141" s="11"/>
      <c r="D141" s="11"/>
      <c r="E141" s="11"/>
      <c r="F141" s="51">
        <f>'[6]OHE '!$G$26</f>
        <v>0</v>
      </c>
      <c r="G141" s="51">
        <f>'[6]OHE '!$I$26</f>
        <v>0</v>
      </c>
      <c r="H141" s="12"/>
      <c r="I141" s="15">
        <f>J141-G141</f>
        <v>0</v>
      </c>
      <c r="J141" s="15">
        <f>F141</f>
        <v>0</v>
      </c>
      <c r="K141" s="15"/>
      <c r="L141" s="11"/>
      <c r="M141" s="11"/>
      <c r="N141" s="11"/>
      <c r="O141" s="11"/>
      <c r="P141" s="15">
        <f>F141-J141</f>
        <v>0</v>
      </c>
      <c r="Q141" s="12"/>
      <c r="R141" s="3">
        <f>'[6]OHE '!$W$26</f>
        <v>0</v>
      </c>
    </row>
    <row r="142" spans="6:17" ht="15">
      <c r="F142" s="12"/>
      <c r="G142" s="12"/>
      <c r="H142" s="12"/>
      <c r="I142" s="12"/>
      <c r="J142" s="12"/>
      <c r="K142" s="12"/>
      <c r="P142" s="12"/>
      <c r="Q142" s="12"/>
    </row>
    <row r="143" spans="1:17" ht="15">
      <c r="A143" s="24" t="s">
        <v>19</v>
      </c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2"/>
      <c r="Q143" s="12"/>
    </row>
    <row r="144" spans="1:18" ht="15">
      <c r="A144" s="13" t="s">
        <v>13</v>
      </c>
      <c r="B144" s="11"/>
      <c r="C144" s="11"/>
      <c r="D144" s="11"/>
      <c r="E144" s="11"/>
      <c r="F144" s="51">
        <f>'[6]OHE '!$G$29</f>
        <v>897632</v>
      </c>
      <c r="G144" s="51">
        <f>'[6]OHE '!$I$29</f>
        <v>105909</v>
      </c>
      <c r="H144" s="12"/>
      <c r="I144" s="15">
        <f>J144-G144</f>
        <v>791723</v>
      </c>
      <c r="J144" s="15">
        <f>F144</f>
        <v>897632</v>
      </c>
      <c r="K144" s="15"/>
      <c r="L144" s="11"/>
      <c r="M144" s="11"/>
      <c r="N144" s="11"/>
      <c r="O144" s="11"/>
      <c r="P144" s="15">
        <f>F144-J144</f>
        <v>0</v>
      </c>
      <c r="Q144" s="12"/>
      <c r="R144" s="3">
        <f>'[6]OHE '!$W$29</f>
        <v>0</v>
      </c>
    </row>
    <row r="145" spans="1:18" ht="15">
      <c r="A145" s="13" t="s">
        <v>14</v>
      </c>
      <c r="B145" s="11"/>
      <c r="C145" s="11"/>
      <c r="D145" s="11"/>
      <c r="E145" s="11"/>
      <c r="F145" s="51">
        <f>'[6]OHE '!$G$30</f>
        <v>445989</v>
      </c>
      <c r="G145" s="51">
        <f>'[6]OHE '!$I$30</f>
        <v>488</v>
      </c>
      <c r="H145" s="12"/>
      <c r="I145" s="15">
        <f>J145-G145</f>
        <v>445501</v>
      </c>
      <c r="J145" s="15">
        <f>F145</f>
        <v>445989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'[6]OHE '!$W$30</f>
        <v>0</v>
      </c>
    </row>
    <row r="146" spans="1:18" ht="15">
      <c r="A146" s="13" t="s">
        <v>18</v>
      </c>
      <c r="B146" s="11"/>
      <c r="C146" s="11"/>
      <c r="D146" s="11"/>
      <c r="E146" s="11"/>
      <c r="F146" s="53">
        <f>'[6]OHE '!$G$31</f>
        <v>358361</v>
      </c>
      <c r="G146" s="53">
        <f>'[6]OHE '!$I$31</f>
        <v>0</v>
      </c>
      <c r="H146" s="23"/>
      <c r="I146" s="27">
        <f>J146-G146</f>
        <v>358361</v>
      </c>
      <c r="J146" s="27">
        <f>F146</f>
        <v>358361</v>
      </c>
      <c r="K146" s="21"/>
      <c r="L146" s="11"/>
      <c r="M146" s="11"/>
      <c r="N146" s="11"/>
      <c r="O146" s="11"/>
      <c r="P146" s="27">
        <f>F146-J146</f>
        <v>0</v>
      </c>
      <c r="Q146" s="12"/>
      <c r="R146" s="3">
        <f>'[6]OHE '!$W$31</f>
        <v>0</v>
      </c>
    </row>
    <row r="147" spans="1:18" ht="15">
      <c r="A147" s="19" t="s">
        <v>15</v>
      </c>
      <c r="B147" s="11"/>
      <c r="C147" s="11"/>
      <c r="D147" s="11"/>
      <c r="E147" s="11"/>
      <c r="F147" s="51">
        <f>'[6]OHE '!$G$32</f>
        <v>1701982</v>
      </c>
      <c r="G147" s="51">
        <f>'[6]OHE '!$I$32</f>
        <v>106397</v>
      </c>
      <c r="H147" s="12"/>
      <c r="I147" s="15">
        <f>J147-G147</f>
        <v>1595585</v>
      </c>
      <c r="J147" s="15">
        <f>F147</f>
        <v>1701982</v>
      </c>
      <c r="K147" s="15"/>
      <c r="L147" s="11"/>
      <c r="M147" s="11"/>
      <c r="N147" s="11"/>
      <c r="O147" s="11"/>
      <c r="P147" s="15">
        <f>F147-J147</f>
        <v>0</v>
      </c>
      <c r="Q147" s="12"/>
      <c r="R147" s="3">
        <f>'[6]OHE '!$W$32</f>
        <v>0</v>
      </c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8">
      <c r="A150" s="31" t="s">
        <v>20</v>
      </c>
      <c r="B150" s="12"/>
      <c r="C150" s="3" t="s">
        <v>45</v>
      </c>
      <c r="D150" s="12"/>
      <c r="E150" s="12"/>
      <c r="F150" s="12"/>
      <c r="G150" s="12"/>
      <c r="H150" s="12"/>
      <c r="I150" s="12"/>
      <c r="J150" s="12"/>
      <c r="K150" s="12"/>
      <c r="L150" s="12"/>
      <c r="P150" s="12"/>
      <c r="Q150" s="12"/>
    </row>
    <row r="151" spans="1:18" ht="15">
      <c r="A151" s="32" t="s">
        <v>59</v>
      </c>
      <c r="B151" s="51">
        <f>'[6]OHE '!$C$36</f>
        <v>614125</v>
      </c>
      <c r="D151" s="51">
        <f>'[6]OHE '!$E$36</f>
        <v>2082000</v>
      </c>
      <c r="E151" s="15"/>
      <c r="F151" s="21">
        <f>B151+D151</f>
        <v>2696125</v>
      </c>
      <c r="G151" s="51">
        <f>'[6]OHE '!$I$36</f>
        <v>1159629</v>
      </c>
      <c r="H151" s="12"/>
      <c r="I151" s="15">
        <f>J151-G151</f>
        <v>1076371</v>
      </c>
      <c r="J151" s="51">
        <f>'[6]OHE '!$O$36</f>
        <v>2236000</v>
      </c>
      <c r="K151" s="51"/>
      <c r="L151" s="15">
        <f>D151-J151</f>
        <v>-154000</v>
      </c>
      <c r="M151" s="3" t="s">
        <v>72</v>
      </c>
      <c r="N151" s="3">
        <f>L151-R151</f>
        <v>71000</v>
      </c>
      <c r="P151" s="15">
        <f>F151-J151</f>
        <v>460125</v>
      </c>
      <c r="Q151" s="33"/>
      <c r="R151" s="55">
        <f>'[6]OHE '!$W$36</f>
        <v>-225000</v>
      </c>
    </row>
    <row r="152" spans="1:18" ht="15">
      <c r="A152" s="32" t="s">
        <v>60</v>
      </c>
      <c r="B152" s="51">
        <f>'[6]OHE '!$C$37</f>
        <v>427196</v>
      </c>
      <c r="C152" s="12"/>
      <c r="D152" s="51">
        <f>'[6]OHE '!$E$37</f>
        <v>1130000</v>
      </c>
      <c r="E152" s="15"/>
      <c r="F152" s="21">
        <f>B152+D152</f>
        <v>1557196</v>
      </c>
      <c r="G152" s="51">
        <f>'[6]OHE '!$I$37</f>
        <v>347036</v>
      </c>
      <c r="H152" s="12"/>
      <c r="I152" s="15">
        <f>J152-G152</f>
        <v>209964</v>
      </c>
      <c r="J152" s="51">
        <f>'[6]OHE '!$O$37</f>
        <v>557000</v>
      </c>
      <c r="K152" s="51"/>
      <c r="L152" s="15">
        <f>D152-J152</f>
        <v>573000</v>
      </c>
      <c r="N152" s="3">
        <f>L152-R152</f>
        <v>573000</v>
      </c>
      <c r="O152" s="34"/>
      <c r="P152" s="15">
        <f>F152-J152</f>
        <v>1000196</v>
      </c>
      <c r="Q152" s="12"/>
      <c r="R152" s="55">
        <f>'[6]OHE '!$W$37</f>
        <v>0</v>
      </c>
    </row>
    <row r="153" spans="1:18" ht="15">
      <c r="A153" s="32" t="s">
        <v>61</v>
      </c>
      <c r="B153" s="51">
        <f>'[6]OHE '!$C$38</f>
        <v>1994271</v>
      </c>
      <c r="C153" s="12"/>
      <c r="D153" s="51">
        <f>'[6]OHE '!$E$38</f>
        <v>5600000</v>
      </c>
      <c r="E153" s="15"/>
      <c r="F153" s="21">
        <f>B153+D153</f>
        <v>7594271</v>
      </c>
      <c r="G153" s="51">
        <f>'[6]OHE '!$I$38</f>
        <v>4061736</v>
      </c>
      <c r="H153" s="12"/>
      <c r="I153" s="15">
        <f>J153-G153</f>
        <v>2901443</v>
      </c>
      <c r="J153" s="51">
        <f>'[6]OHE '!$O$38</f>
        <v>6963179</v>
      </c>
      <c r="K153" s="51"/>
      <c r="L153" s="15">
        <f>D153-J153</f>
        <v>-1363179</v>
      </c>
      <c r="M153" s="3" t="s">
        <v>72</v>
      </c>
      <c r="N153" s="3">
        <f>L153-R153</f>
        <v>38326</v>
      </c>
      <c r="P153" s="15">
        <f>F153-J153</f>
        <v>631092</v>
      </c>
      <c r="Q153" s="12"/>
      <c r="R153" s="50">
        <f>'[6]OHE '!$W$38</f>
        <v>-1401505</v>
      </c>
    </row>
    <row r="154" spans="1:18" ht="15">
      <c r="A154" s="32" t="s">
        <v>77</v>
      </c>
      <c r="B154" s="51">
        <f>'[6]OHE '!$C$39</f>
        <v>44207</v>
      </c>
      <c r="C154" s="12"/>
      <c r="D154" s="51">
        <f>'[6]OHE '!$E$39</f>
        <v>67500</v>
      </c>
      <c r="E154" s="15"/>
      <c r="F154" s="21">
        <f>B154+D154</f>
        <v>111707</v>
      </c>
      <c r="G154" s="51">
        <f>'[6]OHE '!$I$39</f>
        <v>41995</v>
      </c>
      <c r="H154" s="12"/>
      <c r="I154" s="15">
        <f>J154-G154</f>
        <v>36373</v>
      </c>
      <c r="J154" s="51">
        <f>'[6]OHE '!$O$39</f>
        <v>78368</v>
      </c>
      <c r="K154" s="51"/>
      <c r="L154" s="15">
        <f>D154-J154</f>
        <v>-10868</v>
      </c>
      <c r="M154" s="3" t="s">
        <v>72</v>
      </c>
      <c r="N154" s="3">
        <f>L154-R154</f>
        <v>4000</v>
      </c>
      <c r="P154" s="15">
        <f>F154-J154</f>
        <v>33339</v>
      </c>
      <c r="Q154" s="12"/>
      <c r="R154" s="3">
        <f>'[6]OHE '!$W$39</f>
        <v>-14868</v>
      </c>
    </row>
    <row r="155" spans="1:17" ht="15">
      <c r="A155" s="32"/>
      <c r="B155" s="51"/>
      <c r="C155" s="12"/>
      <c r="D155" s="51"/>
      <c r="E155" s="15"/>
      <c r="F155" s="21"/>
      <c r="G155" s="51"/>
      <c r="H155" s="12"/>
      <c r="I155" s="15"/>
      <c r="J155" s="51"/>
      <c r="K155" s="51"/>
      <c r="L155" s="15"/>
      <c r="P155" s="15"/>
      <c r="Q155" s="12"/>
    </row>
    <row r="156" spans="2:17" ht="15">
      <c r="B156" s="51"/>
      <c r="C156" s="12"/>
      <c r="D156" s="51"/>
      <c r="E156" s="15"/>
      <c r="F156" s="21"/>
      <c r="G156" s="51"/>
      <c r="H156" s="12"/>
      <c r="I156" s="15"/>
      <c r="J156" s="51"/>
      <c r="K156" s="51"/>
      <c r="L156" s="15"/>
      <c r="P156" s="15"/>
      <c r="Q156" s="12"/>
    </row>
    <row r="157" spans="17:18" ht="15">
      <c r="Q157" s="12"/>
      <c r="R157" s="50"/>
    </row>
    <row r="158" spans="17:18" ht="15">
      <c r="Q158" s="12"/>
      <c r="R158" s="50"/>
    </row>
    <row r="159" spans="1:17" ht="15">
      <c r="A159" s="3" t="s">
        <v>87</v>
      </c>
      <c r="Q159" s="12"/>
    </row>
    <row r="160" spans="1:17" ht="15">
      <c r="A160" s="3" t="s">
        <v>85</v>
      </c>
      <c r="Q160" s="12"/>
    </row>
    <row r="161" ht="15">
      <c r="Q161" s="12"/>
    </row>
    <row r="162" ht="15">
      <c r="Q162" s="12"/>
    </row>
    <row r="163" ht="15">
      <c r="Q163" s="12"/>
    </row>
    <row r="164" ht="15">
      <c r="Q164" s="12"/>
    </row>
    <row r="165" ht="15">
      <c r="Q165" s="12"/>
    </row>
    <row r="166" ht="15">
      <c r="Q166" s="12"/>
    </row>
    <row r="167" ht="15">
      <c r="Q167" s="12"/>
    </row>
    <row r="168" ht="15">
      <c r="Q168" s="12"/>
    </row>
    <row r="169" ht="15">
      <c r="Q169" s="12"/>
    </row>
    <row r="170" ht="15">
      <c r="Q170" s="12"/>
    </row>
    <row r="171" spans="1:17" ht="15">
      <c r="A171" s="13"/>
      <c r="Q171" s="12"/>
    </row>
    <row r="172" spans="1:17" ht="18">
      <c r="A172" s="73">
        <v>4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12"/>
    </row>
    <row r="173" spans="1:17" ht="2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12"/>
    </row>
    <row r="174" spans="1:17" ht="20.25">
      <c r="A174" s="75" t="s">
        <v>36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12"/>
    </row>
    <row r="175" spans="1:17" ht="20.25">
      <c r="A175" s="76" t="str">
        <f>$A$3</f>
        <v>FINANCIAL STATUS AS OF OCTOBER 31, 2005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12"/>
    </row>
    <row r="176" spans="1:17" ht="15">
      <c r="A176" s="4"/>
      <c r="H176" s="5" t="str">
        <f>$H$4</f>
        <v>SFY 2005-06</v>
      </c>
      <c r="Q176" s="12"/>
    </row>
    <row r="177" spans="2:18" ht="15">
      <c r="B177" s="6">
        <v>-1</v>
      </c>
      <c r="C177" s="7"/>
      <c r="D177" s="6">
        <v>-2</v>
      </c>
      <c r="E177" s="6"/>
      <c r="F177" s="6">
        <v>-3</v>
      </c>
      <c r="G177" s="6">
        <v>-4</v>
      </c>
      <c r="H177" s="7"/>
      <c r="I177" s="6">
        <v>-5</v>
      </c>
      <c r="J177" s="6">
        <v>-6</v>
      </c>
      <c r="K177" s="6"/>
      <c r="L177" s="6">
        <v>-7</v>
      </c>
      <c r="M177" s="7"/>
      <c r="N177" s="38">
        <v>-8</v>
      </c>
      <c r="O177" s="7"/>
      <c r="P177" s="6">
        <v>-9</v>
      </c>
      <c r="Q177" s="12"/>
      <c r="R177" s="38">
        <v>-10</v>
      </c>
    </row>
    <row r="178" spans="16:17" ht="15">
      <c r="P178" s="8" t="s">
        <v>0</v>
      </c>
      <c r="Q178" s="12"/>
    </row>
    <row r="179" spans="6:17" ht="15">
      <c r="F179" s="8" t="s">
        <v>0</v>
      </c>
      <c r="G179" s="8" t="s">
        <v>1</v>
      </c>
      <c r="I179" s="8" t="s">
        <v>2</v>
      </c>
      <c r="J179" s="8" t="s">
        <v>3</v>
      </c>
      <c r="K179" s="8"/>
      <c r="L179" s="8" t="str">
        <f>$L$7</f>
        <v>2005-2006</v>
      </c>
      <c r="N179" s="39" t="s">
        <v>2</v>
      </c>
      <c r="P179" s="8" t="s">
        <v>2</v>
      </c>
      <c r="Q179" s="12"/>
    </row>
    <row r="180" spans="2:18" ht="15">
      <c r="B180" s="8" t="s">
        <v>4</v>
      </c>
      <c r="D180" s="8" t="str">
        <f>$D$8</f>
        <v>2005-2006</v>
      </c>
      <c r="E180" s="8"/>
      <c r="F180" s="8" t="s">
        <v>2</v>
      </c>
      <c r="G180" s="8" t="s">
        <v>5</v>
      </c>
      <c r="I180" s="8" t="s">
        <v>5</v>
      </c>
      <c r="J180" s="8" t="s">
        <v>5</v>
      </c>
      <c r="K180" s="8"/>
      <c r="L180" s="8" t="s">
        <v>2</v>
      </c>
      <c r="N180" s="39" t="s">
        <v>49</v>
      </c>
      <c r="P180" s="8" t="s">
        <v>6</v>
      </c>
      <c r="Q180" s="12"/>
      <c r="R180" s="41" t="s">
        <v>54</v>
      </c>
    </row>
    <row r="181" spans="2:18" ht="15">
      <c r="B181" s="8" t="s">
        <v>7</v>
      </c>
      <c r="D181" s="8" t="s">
        <v>8</v>
      </c>
      <c r="E181" s="8"/>
      <c r="F181" s="8" t="s">
        <v>9</v>
      </c>
      <c r="G181" s="8" t="s">
        <v>10</v>
      </c>
      <c r="I181" s="8" t="s">
        <v>39</v>
      </c>
      <c r="J181" s="8" t="s">
        <v>11</v>
      </c>
      <c r="K181" s="8"/>
      <c r="L181" s="8" t="s">
        <v>71</v>
      </c>
      <c r="N181" s="39" t="s">
        <v>6</v>
      </c>
      <c r="P181" s="8" t="s">
        <v>43</v>
      </c>
      <c r="Q181" s="12"/>
      <c r="R181" s="41" t="s">
        <v>51</v>
      </c>
    </row>
    <row r="182" spans="2:18" ht="15">
      <c r="B182" s="9" t="str">
        <f>$B$10</f>
        <v>on 4/1/05</v>
      </c>
      <c r="D182" s="9" t="s">
        <v>9</v>
      </c>
      <c r="E182" s="9"/>
      <c r="F182" s="62" t="str">
        <f>$F$10</f>
        <v>2005-2006</v>
      </c>
      <c r="G182" s="62">
        <f>$G$10</f>
        <v>38656</v>
      </c>
      <c r="H182" s="29"/>
      <c r="I182" s="9" t="s">
        <v>40</v>
      </c>
      <c r="J182" s="9" t="s">
        <v>2</v>
      </c>
      <c r="K182" s="9"/>
      <c r="L182" s="9" t="s">
        <v>5</v>
      </c>
      <c r="M182" s="29"/>
      <c r="N182" s="40" t="str">
        <f>$N$10</f>
        <v>at 3/31/06</v>
      </c>
      <c r="P182" s="9" t="s">
        <v>40</v>
      </c>
      <c r="Q182" s="12"/>
      <c r="R182" s="40" t="s">
        <v>52</v>
      </c>
    </row>
    <row r="183" ht="15">
      <c r="Q183" s="12"/>
    </row>
    <row r="184" spans="1:17" ht="18">
      <c r="A184" s="10" t="s">
        <v>12</v>
      </c>
      <c r="B184" s="12"/>
      <c r="D184" s="12"/>
      <c r="E184" s="12"/>
      <c r="P184" s="11"/>
      <c r="Q184" s="12"/>
    </row>
    <row r="185" spans="1:18" ht="15">
      <c r="A185" s="13" t="s">
        <v>13</v>
      </c>
      <c r="B185" s="51">
        <f>'[1]Final MFR'!C13</f>
        <v>0</v>
      </c>
      <c r="D185" s="18"/>
      <c r="E185" s="14"/>
      <c r="F185" s="15">
        <f>'[1]Final MFR'!G13</f>
        <v>0</v>
      </c>
      <c r="G185" s="51">
        <f>'[1]Final MFR'!I13</f>
        <v>0</v>
      </c>
      <c r="H185" s="12"/>
      <c r="I185" s="15">
        <f>'[1]Final MFR'!M13</f>
        <v>0</v>
      </c>
      <c r="J185" s="15">
        <f>'[1]Final MFR'!O13</f>
        <v>0</v>
      </c>
      <c r="K185" s="15"/>
      <c r="L185" s="15">
        <f>'[1]Final MFR'!Q13</f>
        <v>0</v>
      </c>
      <c r="M185" s="12"/>
      <c r="N185" s="12">
        <f>'[1]Final MFR'!S13</f>
        <v>0</v>
      </c>
      <c r="O185" s="12"/>
      <c r="P185" s="16"/>
      <c r="Q185" s="12"/>
      <c r="R185" s="50">
        <f>'[1]Final MFR'!W13</f>
        <v>0</v>
      </c>
    </row>
    <row r="186" spans="1:18" ht="15">
      <c r="A186" s="13" t="s">
        <v>14</v>
      </c>
      <c r="B186" s="52">
        <f>'[1]Final MFR'!C14</f>
        <v>0</v>
      </c>
      <c r="D186" s="18"/>
      <c r="E186" s="28"/>
      <c r="F186" s="27">
        <f>'[1]Final MFR'!G14</f>
        <v>0</v>
      </c>
      <c r="G186" s="52">
        <f>'[1]Final MFR'!I14</f>
        <v>0</v>
      </c>
      <c r="H186" s="23"/>
      <c r="I186" s="27">
        <f>'[1]Final MFR'!M14</f>
        <v>0</v>
      </c>
      <c r="J186" s="27">
        <f>'[1]Final MFR'!O14</f>
        <v>0</v>
      </c>
      <c r="K186" s="27"/>
      <c r="L186" s="27">
        <f>'[1]Final MFR'!Q14</f>
        <v>0</v>
      </c>
      <c r="M186" s="23"/>
      <c r="N186" s="23">
        <f>'[1]Final MFR'!S14</f>
        <v>0</v>
      </c>
      <c r="O186" s="12"/>
      <c r="P186" s="18"/>
      <c r="Q186" s="12"/>
      <c r="R186" s="50">
        <f>'[1]Final MFR'!W14</f>
        <v>0</v>
      </c>
    </row>
    <row r="187" spans="1:18" ht="15">
      <c r="A187" s="19" t="s">
        <v>15</v>
      </c>
      <c r="B187" s="51">
        <f>'[1]Final MFR'!C15</f>
        <v>0</v>
      </c>
      <c r="D187" s="18"/>
      <c r="E187" s="39"/>
      <c r="F187" s="15">
        <f>'[1]Final MFR'!G15</f>
        <v>0</v>
      </c>
      <c r="G187" s="51">
        <f>'[1]Final MFR'!I15</f>
        <v>0</v>
      </c>
      <c r="H187" s="12"/>
      <c r="I187" s="15">
        <f>'[1]Final MFR'!M15</f>
        <v>0</v>
      </c>
      <c r="J187" s="15">
        <f>'[1]Final MFR'!O15</f>
        <v>0</v>
      </c>
      <c r="K187" s="15"/>
      <c r="L187" s="15">
        <f>'[1]Final MFR'!Q15</f>
        <v>0</v>
      </c>
      <c r="M187" s="12"/>
      <c r="N187" s="12">
        <f>'[1]Final MFR'!S15</f>
        <v>0</v>
      </c>
      <c r="O187" s="12"/>
      <c r="P187" s="16"/>
      <c r="Q187" s="12"/>
      <c r="R187" s="50">
        <f>'[1]Final MFR'!W15</f>
        <v>0</v>
      </c>
    </row>
    <row r="188" ht="15">
      <c r="Q188" s="12"/>
    </row>
    <row r="189" ht="15">
      <c r="Q189" s="12"/>
    </row>
    <row r="190" spans="1:17" ht="18">
      <c r="A190" s="10" t="s">
        <v>16</v>
      </c>
      <c r="B190" s="11"/>
      <c r="C190" s="11"/>
      <c r="D190" s="11"/>
      <c r="E190" s="11"/>
      <c r="L190" s="11"/>
      <c r="M190" s="11"/>
      <c r="N190" s="11"/>
      <c r="O190" s="11"/>
      <c r="Q190" s="12"/>
    </row>
    <row r="191" spans="1:17" ht="15">
      <c r="A191" s="24" t="s">
        <v>21</v>
      </c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Q191" s="12"/>
    </row>
    <row r="192" spans="1:17" ht="15">
      <c r="A192" s="13" t="s">
        <v>13</v>
      </c>
      <c r="B192" s="11"/>
      <c r="C192" s="11"/>
      <c r="D192" s="11"/>
      <c r="E192" s="11"/>
      <c r="F192" s="51">
        <f>'[1]Final MFR'!G20</f>
        <v>3065991</v>
      </c>
      <c r="G192" s="51">
        <f>'[1]Final MFR'!I20</f>
        <v>0</v>
      </c>
      <c r="H192" s="12"/>
      <c r="I192" s="15">
        <f>'[1]Final MFR'!M20</f>
        <v>3065991</v>
      </c>
      <c r="J192" s="15">
        <f>'[1]Final MFR'!O20</f>
        <v>3065991</v>
      </c>
      <c r="K192" s="15"/>
      <c r="L192" s="11"/>
      <c r="M192" s="11"/>
      <c r="N192" s="11"/>
      <c r="O192" s="11"/>
      <c r="P192" s="15">
        <f>'[1]Final MFR'!U20</f>
        <v>0</v>
      </c>
      <c r="Q192" s="12"/>
    </row>
    <row r="193" spans="1:17" ht="15">
      <c r="A193" s="13" t="s">
        <v>14</v>
      </c>
      <c r="B193" s="11"/>
      <c r="C193" s="11"/>
      <c r="D193" s="11"/>
      <c r="E193" s="11"/>
      <c r="F193" s="51">
        <f>'[1]Final MFR'!G21</f>
        <v>1267130</v>
      </c>
      <c r="G193" s="51">
        <f>'[1]Final MFR'!I21</f>
        <v>0</v>
      </c>
      <c r="H193" s="12"/>
      <c r="I193" s="15">
        <f>'[1]Final MFR'!M21</f>
        <v>1267130</v>
      </c>
      <c r="J193" s="15">
        <f>'[1]Final MFR'!O21</f>
        <v>1267130</v>
      </c>
      <c r="K193" s="15"/>
      <c r="L193" s="11"/>
      <c r="M193" s="11"/>
      <c r="N193" s="11"/>
      <c r="O193" s="11"/>
      <c r="P193" s="15">
        <f>'[1]Final MFR'!U21</f>
        <v>0</v>
      </c>
      <c r="Q193" s="12"/>
    </row>
    <row r="194" spans="1:17" ht="15">
      <c r="A194" s="13" t="s">
        <v>18</v>
      </c>
      <c r="B194" s="11"/>
      <c r="C194" s="11"/>
      <c r="D194" s="11"/>
      <c r="E194" s="11"/>
      <c r="F194" s="53">
        <f>'[1]Final MFR'!G22</f>
        <v>2016852</v>
      </c>
      <c r="G194" s="53">
        <f>'[1]Final MFR'!I22</f>
        <v>0</v>
      </c>
      <c r="H194" s="23"/>
      <c r="I194" s="27">
        <f>'[1]Final MFR'!M22</f>
        <v>2016852</v>
      </c>
      <c r="J194" s="27">
        <f>'[1]Final MFR'!O22</f>
        <v>2016852</v>
      </c>
      <c r="K194" s="21"/>
      <c r="L194" s="11"/>
      <c r="M194" s="11"/>
      <c r="N194" s="11"/>
      <c r="O194" s="11"/>
      <c r="P194" s="27">
        <f>'[1]Final MFR'!U22</f>
        <v>0</v>
      </c>
      <c r="Q194" s="12"/>
    </row>
    <row r="195" spans="1:17" ht="15">
      <c r="A195" s="19" t="s">
        <v>15</v>
      </c>
      <c r="B195" s="11"/>
      <c r="C195" s="11"/>
      <c r="D195" s="11"/>
      <c r="E195" s="11"/>
      <c r="F195" s="51">
        <f>'[1]Final MFR'!G23</f>
        <v>6349973</v>
      </c>
      <c r="G195" s="51">
        <f>'[1]Final MFR'!I23</f>
        <v>0</v>
      </c>
      <c r="H195" s="12"/>
      <c r="I195" s="15">
        <f>'[1]Final MFR'!M23</f>
        <v>6349973</v>
      </c>
      <c r="J195" s="15">
        <f>'[1]Final MFR'!O23</f>
        <v>6349973</v>
      </c>
      <c r="K195" s="15"/>
      <c r="L195" s="11"/>
      <c r="M195" s="11"/>
      <c r="N195" s="11"/>
      <c r="O195" s="11"/>
      <c r="P195" s="15">
        <f>'[1]Final MFR'!U23</f>
        <v>0</v>
      </c>
      <c r="Q195" s="12"/>
    </row>
    <row r="196" spans="6:17" ht="15">
      <c r="F196" s="12"/>
      <c r="G196" s="12"/>
      <c r="H196" s="12"/>
      <c r="I196" s="12"/>
      <c r="J196" s="12"/>
      <c r="K196" s="12"/>
      <c r="P196" s="12"/>
      <c r="Q196" s="12"/>
    </row>
    <row r="197" spans="1:17" ht="15">
      <c r="A197" s="24" t="s">
        <v>19</v>
      </c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P197" s="12"/>
      <c r="Q197" s="12"/>
    </row>
    <row r="198" spans="1:17" ht="15">
      <c r="A198" s="13" t="s">
        <v>13</v>
      </c>
      <c r="B198" s="11"/>
      <c r="C198" s="11"/>
      <c r="D198" s="11"/>
      <c r="E198" s="11"/>
      <c r="F198" s="51">
        <f>'[1]Final MFR'!G26</f>
        <v>35014</v>
      </c>
      <c r="G198" s="51">
        <f>'[1]Final MFR'!I26</f>
        <v>0</v>
      </c>
      <c r="H198" s="12"/>
      <c r="I198" s="15">
        <f>'[1]Final MFR'!M26</f>
        <v>35014</v>
      </c>
      <c r="J198" s="15">
        <f>'[1]Final MFR'!O26</f>
        <v>35014</v>
      </c>
      <c r="K198" s="15"/>
      <c r="L198" s="11"/>
      <c r="M198" s="11"/>
      <c r="N198" s="11"/>
      <c r="O198" s="11"/>
      <c r="P198" s="15">
        <f>'[1]Final MFR'!U26</f>
        <v>0</v>
      </c>
      <c r="Q198" s="12"/>
    </row>
    <row r="199" spans="1:17" ht="15">
      <c r="A199" s="13" t="s">
        <v>14</v>
      </c>
      <c r="B199" s="11"/>
      <c r="C199" s="11"/>
      <c r="D199" s="11"/>
      <c r="E199" s="11"/>
      <c r="F199" s="51">
        <f>'[1]Final MFR'!G27</f>
        <v>0</v>
      </c>
      <c r="G199" s="51">
        <f>'[1]Final MFR'!I27</f>
        <v>0</v>
      </c>
      <c r="H199" s="12"/>
      <c r="I199" s="15">
        <f>'[1]Final MFR'!M27</f>
        <v>0</v>
      </c>
      <c r="J199" s="15">
        <f>'[1]Final MFR'!O27</f>
        <v>0</v>
      </c>
      <c r="K199" s="15"/>
      <c r="L199" s="11"/>
      <c r="M199" s="11"/>
      <c r="N199" s="11"/>
      <c r="O199" s="11"/>
      <c r="P199" s="15">
        <f>'[1]Final MFR'!U27</f>
        <v>0</v>
      </c>
      <c r="Q199" s="12"/>
    </row>
    <row r="200" spans="1:17" ht="15">
      <c r="A200" s="13" t="s">
        <v>18</v>
      </c>
      <c r="B200" s="11"/>
      <c r="C200" s="11"/>
      <c r="D200" s="11"/>
      <c r="E200" s="11"/>
      <c r="F200" s="52">
        <f>'[1]Final MFR'!G28</f>
        <v>0</v>
      </c>
      <c r="G200" s="53">
        <f>'[1]Final MFR'!I28</f>
        <v>0</v>
      </c>
      <c r="H200" s="23"/>
      <c r="I200" s="27">
        <f>'[1]Final MFR'!M28</f>
        <v>0</v>
      </c>
      <c r="J200" s="27">
        <f>'[1]Final MFR'!O28</f>
        <v>0</v>
      </c>
      <c r="K200" s="21"/>
      <c r="L200" s="11"/>
      <c r="M200" s="11"/>
      <c r="N200" s="11"/>
      <c r="O200" s="11"/>
      <c r="P200" s="27">
        <f>'[1]Final MFR'!U28</f>
        <v>0</v>
      </c>
      <c r="Q200" s="12"/>
    </row>
    <row r="201" spans="1:17" ht="15">
      <c r="A201" s="19" t="s">
        <v>15</v>
      </c>
      <c r="B201" s="11"/>
      <c r="C201" s="11"/>
      <c r="D201" s="11"/>
      <c r="E201" s="11"/>
      <c r="F201" s="54">
        <f>'[1]Final MFR'!G29</f>
        <v>35014</v>
      </c>
      <c r="G201" s="51">
        <f>'[1]Final MFR'!I29</f>
        <v>0</v>
      </c>
      <c r="H201" s="12"/>
      <c r="I201" s="15">
        <f>'[1]Final MFR'!M29</f>
        <v>35014</v>
      </c>
      <c r="J201" s="15">
        <f>'[1]Final MFR'!O29</f>
        <v>35014</v>
      </c>
      <c r="K201" s="15"/>
      <c r="L201" s="11"/>
      <c r="M201" s="11"/>
      <c r="N201" s="11"/>
      <c r="O201" s="11"/>
      <c r="P201" s="15">
        <f>'[1]Final MFR'!U29</f>
        <v>0</v>
      </c>
      <c r="Q201" s="12"/>
    </row>
    <row r="202" spans="6:17" ht="15">
      <c r="F202" s="12"/>
      <c r="G202" s="12"/>
      <c r="H202" s="12"/>
      <c r="I202" s="12"/>
      <c r="J202" s="12"/>
      <c r="K202" s="12"/>
      <c r="P202" s="12"/>
      <c r="Q202" s="12"/>
    </row>
    <row r="203" spans="1:17" ht="15" hidden="1">
      <c r="A203" s="24" t="s">
        <v>24</v>
      </c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2"/>
      <c r="Q203" s="12"/>
    </row>
    <row r="204" spans="1:17" ht="15" hidden="1">
      <c r="A204" s="13" t="s">
        <v>13</v>
      </c>
      <c r="B204" s="11"/>
      <c r="C204" s="11"/>
      <c r="D204" s="11"/>
      <c r="E204" s="11"/>
      <c r="F204" s="51">
        <f>'[1]Final MFR'!$G$32</f>
        <v>0</v>
      </c>
      <c r="G204" s="51">
        <f>'[1]Final MFR'!$I$32</f>
        <v>0</v>
      </c>
      <c r="H204" s="12"/>
      <c r="I204" s="15">
        <f>J204-G204</f>
        <v>0</v>
      </c>
      <c r="J204" s="15">
        <f>F204</f>
        <v>0</v>
      </c>
      <c r="K204" s="15"/>
      <c r="L204" s="11"/>
      <c r="M204" s="11"/>
      <c r="N204" s="11"/>
      <c r="O204" s="11"/>
      <c r="P204" s="15">
        <f>F204-J204</f>
        <v>0</v>
      </c>
      <c r="Q204" s="12"/>
    </row>
    <row r="205" spans="1:17" ht="15" hidden="1">
      <c r="A205" s="13" t="s">
        <v>14</v>
      </c>
      <c r="B205" s="11"/>
      <c r="C205" s="11"/>
      <c r="D205" s="11"/>
      <c r="E205" s="11"/>
      <c r="F205" s="51">
        <f>'[1]Final MFR'!$G$33</f>
        <v>0</v>
      </c>
      <c r="G205" s="51">
        <f>'[1]Final MFR'!$I$33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" hidden="1">
      <c r="A206" s="13" t="s">
        <v>18</v>
      </c>
      <c r="B206" s="11"/>
      <c r="C206" s="11"/>
      <c r="D206" s="11"/>
      <c r="E206" s="11"/>
      <c r="F206" s="53">
        <f>'[1]Final MFR'!$G$34</f>
        <v>0</v>
      </c>
      <c r="G206" s="53">
        <f>'[1]Final MFR'!$I$34</f>
        <v>0</v>
      </c>
      <c r="H206" s="23"/>
      <c r="I206" s="27">
        <f>J206-G206</f>
        <v>0</v>
      </c>
      <c r="J206" s="27">
        <f>F206</f>
        <v>0</v>
      </c>
      <c r="K206" s="21"/>
      <c r="L206" s="11"/>
      <c r="M206" s="11"/>
      <c r="N206" s="11"/>
      <c r="O206" s="11"/>
      <c r="P206" s="27">
        <f>F206-J206</f>
        <v>0</v>
      </c>
      <c r="Q206" s="12"/>
    </row>
    <row r="207" spans="1:17" ht="15" hidden="1">
      <c r="A207" s="19" t="s">
        <v>15</v>
      </c>
      <c r="B207" s="11"/>
      <c r="C207" s="11"/>
      <c r="D207" s="11"/>
      <c r="E207" s="11"/>
      <c r="F207" s="51">
        <f>'[1]Final MFR'!$G$35</f>
        <v>0</v>
      </c>
      <c r="G207" s="51">
        <f>'[1]Final MFR'!$I$35</f>
        <v>0</v>
      </c>
      <c r="H207" s="12"/>
      <c r="I207" s="15">
        <f>J207-G207</f>
        <v>0</v>
      </c>
      <c r="J207" s="15">
        <f>F207</f>
        <v>0</v>
      </c>
      <c r="K207" s="15"/>
      <c r="L207" s="11"/>
      <c r="M207" s="11"/>
      <c r="N207" s="11"/>
      <c r="O207" s="11"/>
      <c r="P207" s="15">
        <f>F207-J207</f>
        <v>0</v>
      </c>
      <c r="Q207" s="12"/>
    </row>
    <row r="208" spans="6:17" ht="15">
      <c r="F208" s="12"/>
      <c r="G208" s="12"/>
      <c r="H208" s="12"/>
      <c r="I208" s="12"/>
      <c r="J208" s="12"/>
      <c r="K208" s="12"/>
      <c r="Q208" s="12"/>
    </row>
    <row r="209" ht="15">
      <c r="Q209" s="12"/>
    </row>
    <row r="210" spans="1:17" ht="18">
      <c r="A210" s="10" t="s">
        <v>20</v>
      </c>
      <c r="Q210" s="12"/>
    </row>
    <row r="211" spans="1:18" ht="15">
      <c r="A211" s="13" t="s">
        <v>62</v>
      </c>
      <c r="B211" s="50">
        <f>'[1]Final MFR'!$C$55</f>
        <v>42100000</v>
      </c>
      <c r="D211" s="50">
        <f>'[1]Final MFR'!$E$55</f>
        <v>37167000</v>
      </c>
      <c r="E211" s="69" t="s">
        <v>88</v>
      </c>
      <c r="F211" s="3">
        <f>'[1]Final MFR'!$G$55</f>
        <v>79267000</v>
      </c>
      <c r="G211" s="50">
        <f>'[1]Final MFR'!$I$55</f>
        <v>16689726</v>
      </c>
      <c r="I211" s="15">
        <f>'[1]Final MFR'!$M$55</f>
        <v>11310274</v>
      </c>
      <c r="J211" s="50">
        <f>'[1]Final MFR'!$O$55</f>
        <v>28000000</v>
      </c>
      <c r="K211" s="50"/>
      <c r="L211" s="3">
        <f>'[1]Final MFR'!$Q$55</f>
        <v>9167000</v>
      </c>
      <c r="N211" s="3">
        <f>'[1]Final MFR'!$S$55</f>
        <v>10216832</v>
      </c>
      <c r="P211" s="3">
        <f>'[1]Final MFR'!$U$55</f>
        <v>51267000</v>
      </c>
      <c r="Q211" s="12"/>
      <c r="R211" s="50">
        <f>'[1]Final MFR'!$W$55</f>
        <v>-1049832</v>
      </c>
    </row>
    <row r="212" spans="1:17" ht="15">
      <c r="A212" s="13" t="s">
        <v>63</v>
      </c>
      <c r="F212" s="12"/>
      <c r="Q212" s="12"/>
    </row>
    <row r="213" spans="1:18" ht="15">
      <c r="A213" s="13" t="s">
        <v>64</v>
      </c>
      <c r="B213" s="71">
        <f>'[1]Final MFR'!C41</f>
        <v>0</v>
      </c>
      <c r="C213" s="12"/>
      <c r="D213" s="51">
        <f>'[1]Final MFR'!E41</f>
        <v>4500000</v>
      </c>
      <c r="E213" s="15"/>
      <c r="F213" s="15">
        <f>'[1]Final MFR'!G41</f>
        <v>4500000</v>
      </c>
      <c r="G213" s="51">
        <f>'[1]Final MFR'!I41</f>
        <v>1853872</v>
      </c>
      <c r="H213" s="12"/>
      <c r="I213" s="15">
        <f>'[1]Final MFR'!M41</f>
        <v>2153411</v>
      </c>
      <c r="J213" s="51">
        <f>'[1]Final MFR'!O41</f>
        <v>4007283</v>
      </c>
      <c r="K213" s="51"/>
      <c r="L213" s="15">
        <f>'[1]Final MFR'!Q41</f>
        <v>492717</v>
      </c>
      <c r="N213" s="3">
        <f>'[1]Final MFR'!S41</f>
        <v>492717</v>
      </c>
      <c r="P213" s="15">
        <f>'[1]Final MFR'!U41</f>
        <v>492717</v>
      </c>
      <c r="Q213" s="12"/>
      <c r="R213" s="50">
        <f>'[1]Final MFR'!W41</f>
        <v>0</v>
      </c>
    </row>
    <row r="214" spans="1:18" ht="15">
      <c r="A214" s="13" t="s">
        <v>69</v>
      </c>
      <c r="B214" s="51">
        <f>('[1]Final MFR'!C42)</f>
        <v>1314820</v>
      </c>
      <c r="C214" s="39"/>
      <c r="D214" s="51">
        <f>'[1]Final MFR'!E42</f>
        <v>1250000</v>
      </c>
      <c r="E214" s="65"/>
      <c r="F214" s="15">
        <f>B214+D214</f>
        <v>2564820</v>
      </c>
      <c r="G214" s="51">
        <f>'[1]Final MFR'!I42</f>
        <v>646538</v>
      </c>
      <c r="H214" s="12"/>
      <c r="I214" s="15">
        <f>'[1]Final MFR'!M42</f>
        <v>603462</v>
      </c>
      <c r="J214" s="51">
        <f>'[1]Final MFR'!O42</f>
        <v>1250000</v>
      </c>
      <c r="K214" s="51"/>
      <c r="L214" s="15">
        <f>'[1]Final MFR'!Q42</f>
        <v>0</v>
      </c>
      <c r="N214" s="3">
        <f>'[1]Final MFR'!S42</f>
        <v>0</v>
      </c>
      <c r="P214" s="15">
        <f>F214-J214</f>
        <v>1314820</v>
      </c>
      <c r="Q214" s="33"/>
      <c r="R214" s="55">
        <f>'[1]Final MFR'!W42</f>
        <v>0</v>
      </c>
    </row>
    <row r="215" spans="1:18" ht="15">
      <c r="A215" s="13" t="s">
        <v>67</v>
      </c>
      <c r="B215" s="71">
        <v>0</v>
      </c>
      <c r="C215" s="12"/>
      <c r="D215" s="51">
        <f>'[1]Final MFR'!E44</f>
        <v>5066550</v>
      </c>
      <c r="E215" s="15"/>
      <c r="F215" s="15">
        <f>'[1]Final MFR'!G44</f>
        <v>5066550</v>
      </c>
      <c r="G215" s="51">
        <f>'[1]Final MFR'!I44</f>
        <v>1967195</v>
      </c>
      <c r="H215" s="12"/>
      <c r="I215" s="15">
        <f>'[1]Final MFR'!M44</f>
        <v>3090447</v>
      </c>
      <c r="J215" s="51">
        <f>'[1]Final MFR'!O44</f>
        <v>5057642</v>
      </c>
      <c r="K215" s="51"/>
      <c r="L215" s="15">
        <f>'[1]Final MFR'!Q44</f>
        <v>8908</v>
      </c>
      <c r="N215" s="3">
        <f>'[1]Final MFR'!S44</f>
        <v>8908</v>
      </c>
      <c r="P215" s="15">
        <f>'[1]Final MFR'!U44</f>
        <v>8908</v>
      </c>
      <c r="Q215" s="12"/>
      <c r="R215" s="50">
        <f>'[1]Final MFR'!W44</f>
        <v>0</v>
      </c>
    </row>
    <row r="216" spans="1:18" ht="15">
      <c r="A216" s="13" t="s">
        <v>65</v>
      </c>
      <c r="B216" s="51">
        <f>'[1]Final MFR'!C45</f>
        <v>435211</v>
      </c>
      <c r="C216" s="12"/>
      <c r="D216" s="51">
        <f>'[1]Final MFR'!E45</f>
        <v>400000</v>
      </c>
      <c r="E216" s="15"/>
      <c r="F216" s="15">
        <f>'[1]Final MFR'!G45</f>
        <v>835211</v>
      </c>
      <c r="G216" s="51">
        <f>'[1]Final MFR'!I45</f>
        <v>147980</v>
      </c>
      <c r="H216" s="33"/>
      <c r="I216" s="15">
        <f>'[1]Final MFR'!M45</f>
        <v>425662</v>
      </c>
      <c r="J216" s="51">
        <f>'[1]Final MFR'!O45</f>
        <v>573642</v>
      </c>
      <c r="K216" s="51"/>
      <c r="L216" s="15">
        <f>'[1]Final MFR'!Q45</f>
        <v>-173642</v>
      </c>
      <c r="M216" s="3" t="s">
        <v>44</v>
      </c>
      <c r="N216" s="3">
        <f>'[1]Final MFR'!S45</f>
        <v>89178</v>
      </c>
      <c r="P216" s="15">
        <f>'[1]Final MFR'!U45</f>
        <v>261569</v>
      </c>
      <c r="Q216" s="12"/>
      <c r="R216" s="50">
        <f>'[1]Final MFR'!W45</f>
        <v>-262820</v>
      </c>
    </row>
    <row r="217" spans="1:18" ht="15">
      <c r="A217" s="13" t="s">
        <v>66</v>
      </c>
      <c r="B217" s="51">
        <f>'[1]Final MFR'!C46</f>
        <v>215903</v>
      </c>
      <c r="C217" s="12"/>
      <c r="D217" s="51">
        <f>'[1]Final MFR'!E46</f>
        <v>45000</v>
      </c>
      <c r="E217" s="15"/>
      <c r="F217" s="15">
        <f>'[1]Final MFR'!G46</f>
        <v>260903</v>
      </c>
      <c r="G217" s="51">
        <f>'[1]Final MFR'!I46</f>
        <v>34502</v>
      </c>
      <c r="H217" s="43"/>
      <c r="I217" s="15">
        <f>'[1]Final MFR'!M46</f>
        <v>43123</v>
      </c>
      <c r="J217" s="51">
        <f>'[1]Final MFR'!O46</f>
        <v>77625</v>
      </c>
      <c r="K217" s="51"/>
      <c r="L217" s="15">
        <f>'[1]Final MFR'!Q46</f>
        <v>-32625</v>
      </c>
      <c r="M217" s="3" t="s">
        <v>44</v>
      </c>
      <c r="N217" s="3">
        <f>'[1]Final MFR'!S46</f>
        <v>37375</v>
      </c>
      <c r="P217" s="15">
        <f>'[1]Final MFR'!U46</f>
        <v>183278</v>
      </c>
      <c r="Q217" s="12"/>
      <c r="R217" s="50">
        <f>'[1]Final MFR'!W46</f>
        <v>-70000</v>
      </c>
    </row>
    <row r="218" spans="1:18" ht="15">
      <c r="A218" s="13" t="s">
        <v>68</v>
      </c>
      <c r="B218" s="51">
        <f>'[1]Final MFR'!C47</f>
        <v>553812</v>
      </c>
      <c r="C218" s="12"/>
      <c r="D218" s="51">
        <f>'[1]Final MFR'!E47</f>
        <v>75000</v>
      </c>
      <c r="E218" s="15"/>
      <c r="F218" s="15">
        <f>'[1]Final MFR'!G47</f>
        <v>628812</v>
      </c>
      <c r="G218" s="51">
        <f>'[1]Final MFR'!I47</f>
        <v>433944</v>
      </c>
      <c r="H218" s="12"/>
      <c r="I218" s="15">
        <f>'[1]Final MFR'!M47</f>
        <v>166056</v>
      </c>
      <c r="J218" s="51">
        <f>'[1]Final MFR'!O47</f>
        <v>600000</v>
      </c>
      <c r="K218" s="51"/>
      <c r="L218" s="15">
        <f>'[1]Final MFR'!Q47</f>
        <v>-525000</v>
      </c>
      <c r="M218" s="3" t="s">
        <v>44</v>
      </c>
      <c r="N218" s="3">
        <f>'[1]Final MFR'!S47</f>
        <v>75000</v>
      </c>
      <c r="P218" s="15">
        <f>'[1]Final MFR'!U47</f>
        <v>28812</v>
      </c>
      <c r="Q218" s="12"/>
      <c r="R218" s="50">
        <f>'[1]Final MFR'!W47</f>
        <v>-600000</v>
      </c>
    </row>
    <row r="219" spans="1:18" ht="15">
      <c r="A219" s="13" t="s">
        <v>25</v>
      </c>
      <c r="B219" s="51">
        <f>'[1]Final MFR'!C48</f>
        <v>410825</v>
      </c>
      <c r="C219" s="12"/>
      <c r="D219" s="51">
        <f>'[1]Final MFR'!E48</f>
        <v>29000</v>
      </c>
      <c r="E219" s="15"/>
      <c r="F219" s="15">
        <f>'[1]Final MFR'!G48</f>
        <v>439825</v>
      </c>
      <c r="G219" s="51">
        <f>'[1]Final MFR'!I48</f>
        <v>4000</v>
      </c>
      <c r="H219" s="12"/>
      <c r="I219" s="15">
        <f>'[1]Final MFR'!M48</f>
        <v>25000</v>
      </c>
      <c r="J219" s="51">
        <f>'[1]Final MFR'!O48</f>
        <v>29000</v>
      </c>
      <c r="K219" s="51"/>
      <c r="L219" s="15">
        <f>'[1]Final MFR'!Q48</f>
        <v>0</v>
      </c>
      <c r="M219" s="12"/>
      <c r="N219" s="3">
        <f>'[1]Final MFR'!S48</f>
        <v>0</v>
      </c>
      <c r="P219" s="15">
        <f>'[1]Final MFR'!U48</f>
        <v>410825</v>
      </c>
      <c r="Q219" s="12"/>
      <c r="R219" s="50">
        <f>'[1]Final MFR'!W48</f>
        <v>0</v>
      </c>
    </row>
    <row r="220" spans="1:18" ht="15">
      <c r="A220" s="13" t="s">
        <v>47</v>
      </c>
      <c r="B220" s="51">
        <f>'[1]Final MFR'!C49</f>
        <v>233731</v>
      </c>
      <c r="C220" s="69" t="s">
        <v>72</v>
      </c>
      <c r="D220" s="51">
        <f>'[1]Final MFR'!E49</f>
        <v>347050</v>
      </c>
      <c r="E220" s="15"/>
      <c r="F220" s="15">
        <f>'[1]Final MFR'!G49</f>
        <v>580781</v>
      </c>
      <c r="G220" s="51">
        <f>'[1]Final MFR'!I49</f>
        <v>181580</v>
      </c>
      <c r="H220" s="12"/>
      <c r="I220" s="15">
        <f>'[1]Final MFR'!M49</f>
        <v>306716</v>
      </c>
      <c r="J220" s="51">
        <f>'[1]Final MFR'!O49</f>
        <v>488296</v>
      </c>
      <c r="K220" s="51"/>
      <c r="L220" s="15">
        <f>'[1]Final MFR'!Q49</f>
        <v>-141246</v>
      </c>
      <c r="M220" s="3" t="s">
        <v>44</v>
      </c>
      <c r="N220" s="3">
        <f>'[1]Final MFR'!S49</f>
        <v>58754</v>
      </c>
      <c r="P220" s="15">
        <f>'[1]Final MFR'!U49</f>
        <v>92485</v>
      </c>
      <c r="Q220" s="12"/>
      <c r="R220" s="50">
        <f>'[1]Final MFR'!W49</f>
        <v>-200000</v>
      </c>
    </row>
    <row r="221" spans="1:18" ht="15">
      <c r="A221" s="60"/>
      <c r="B221" s="21"/>
      <c r="C221" s="22"/>
      <c r="D221" s="21"/>
      <c r="E221" s="21"/>
      <c r="F221" s="21"/>
      <c r="G221" s="21"/>
      <c r="H221" s="22"/>
      <c r="I221" s="21"/>
      <c r="J221" s="21"/>
      <c r="K221" s="21"/>
      <c r="L221" s="21"/>
      <c r="M221" s="22"/>
      <c r="N221" s="22"/>
      <c r="O221" s="22"/>
      <c r="P221" s="21"/>
      <c r="Q221" s="22"/>
      <c r="R221" s="22"/>
    </row>
    <row r="222" spans="1:18" ht="15">
      <c r="A222" s="22"/>
      <c r="B222" s="21"/>
      <c r="C222" s="22"/>
      <c r="D222" s="21"/>
      <c r="E222" s="21"/>
      <c r="F222" s="21"/>
      <c r="G222" s="54"/>
      <c r="H222" s="22"/>
      <c r="I222" s="21"/>
      <c r="J222" s="54"/>
      <c r="K222" s="54"/>
      <c r="L222" s="21"/>
      <c r="M222" s="22"/>
      <c r="N222" s="22"/>
      <c r="O222" s="22"/>
      <c r="P222" s="21"/>
      <c r="Q222" s="22"/>
      <c r="R222" s="22"/>
    </row>
    <row r="223" spans="2:18" ht="15">
      <c r="B223" s="22"/>
      <c r="C223" s="22"/>
      <c r="D223" s="22"/>
      <c r="E223" s="22"/>
      <c r="F223" s="22"/>
      <c r="G223" s="54"/>
      <c r="H223" s="22"/>
      <c r="I223" s="21"/>
      <c r="J223" s="54"/>
      <c r="K223" s="54"/>
      <c r="L223" s="22"/>
      <c r="M223" s="22"/>
      <c r="N223" s="22"/>
      <c r="O223" s="22"/>
      <c r="P223" s="22"/>
      <c r="Q223" s="22"/>
      <c r="R223" s="22"/>
    </row>
    <row r="224" spans="1:18" ht="15">
      <c r="A224" s="34"/>
      <c r="B224" s="22"/>
      <c r="C224" s="22"/>
      <c r="D224" s="22"/>
      <c r="E224" s="22"/>
      <c r="F224" s="22"/>
      <c r="G224" s="54"/>
      <c r="H224" s="22"/>
      <c r="I224" s="21"/>
      <c r="J224" s="54"/>
      <c r="K224" s="54"/>
      <c r="L224" s="22"/>
      <c r="M224" s="22"/>
      <c r="N224" s="22"/>
      <c r="O224" s="22"/>
      <c r="P224" s="22"/>
      <c r="Q224" s="22"/>
      <c r="R224" s="22"/>
    </row>
    <row r="225" spans="1:18" ht="15">
      <c r="A225" s="3" t="s">
        <v>84</v>
      </c>
      <c r="B225" s="22"/>
      <c r="C225" s="22"/>
      <c r="D225" s="22"/>
      <c r="E225" s="22"/>
      <c r="F225" s="22"/>
      <c r="G225" s="54"/>
      <c r="H225" s="22"/>
      <c r="I225" s="21"/>
      <c r="J225" s="54"/>
      <c r="K225" s="54"/>
      <c r="L225" s="22"/>
      <c r="M225" s="22"/>
      <c r="N225" s="22"/>
      <c r="O225" s="22"/>
      <c r="P225" s="22"/>
      <c r="Q225" s="22"/>
      <c r="R225" s="22"/>
    </row>
    <row r="226" spans="1:18" ht="15">
      <c r="A226" s="34" t="s">
        <v>86</v>
      </c>
      <c r="B226" s="22"/>
      <c r="C226" s="22"/>
      <c r="D226" s="22"/>
      <c r="E226" s="22"/>
      <c r="F226" s="22"/>
      <c r="G226" s="54"/>
      <c r="H226" s="22"/>
      <c r="I226" s="21"/>
      <c r="J226" s="54"/>
      <c r="K226" s="54"/>
      <c r="L226" s="22"/>
      <c r="M226" s="22"/>
      <c r="N226" s="22"/>
      <c r="O226" s="22"/>
      <c r="P226" s="22"/>
      <c r="Q226" s="22"/>
      <c r="R226" s="22"/>
    </row>
    <row r="227" spans="1:18" ht="15">
      <c r="A227" s="34" t="s">
        <v>89</v>
      </c>
      <c r="B227" s="22"/>
      <c r="C227" s="22"/>
      <c r="D227" s="22"/>
      <c r="E227" s="22"/>
      <c r="F227" s="22"/>
      <c r="G227" s="54"/>
      <c r="H227" s="22"/>
      <c r="I227" s="21"/>
      <c r="J227" s="54"/>
      <c r="K227" s="54"/>
      <c r="L227" s="22"/>
      <c r="M227" s="22"/>
      <c r="N227" s="22"/>
      <c r="O227" s="22"/>
      <c r="P227" s="22"/>
      <c r="Q227" s="22"/>
      <c r="R227" s="22"/>
    </row>
    <row r="228" spans="1:18" ht="15">
      <c r="A228" s="3" t="s">
        <v>90</v>
      </c>
      <c r="B228" s="50"/>
      <c r="D228" s="50"/>
      <c r="G228" s="50"/>
      <c r="I228" s="15"/>
      <c r="J228" s="50"/>
      <c r="K228" s="50"/>
      <c r="Q228" s="12"/>
      <c r="R228" s="50"/>
    </row>
    <row r="229" spans="1:17" ht="18">
      <c r="A229" s="73">
        <v>6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12"/>
    </row>
    <row r="230" spans="1:17" ht="2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12"/>
    </row>
    <row r="231" spans="1:17" ht="20.25">
      <c r="A231" s="75" t="s">
        <v>37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12"/>
    </row>
    <row r="232" spans="1:17" ht="20.25">
      <c r="A232" s="76" t="str">
        <f>$A$3</f>
        <v>FINANCIAL STATUS AS OF OCTOBER 31, 2005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12"/>
    </row>
    <row r="233" spans="1:17" ht="15">
      <c r="A233" s="4"/>
      <c r="H233" s="5" t="str">
        <f>$H$4</f>
        <v>SFY 2005-06</v>
      </c>
      <c r="Q233" s="12"/>
    </row>
    <row r="234" spans="2:18" ht="15">
      <c r="B234" s="6">
        <v>-1</v>
      </c>
      <c r="C234" s="7"/>
      <c r="D234" s="6">
        <v>-2</v>
      </c>
      <c r="E234" s="6"/>
      <c r="F234" s="6">
        <v>-3</v>
      </c>
      <c r="G234" s="6">
        <v>-4</v>
      </c>
      <c r="H234" s="7"/>
      <c r="I234" s="6">
        <v>-5</v>
      </c>
      <c r="J234" s="6">
        <v>-6</v>
      </c>
      <c r="K234" s="6"/>
      <c r="L234" s="6">
        <v>-7</v>
      </c>
      <c r="M234" s="7"/>
      <c r="N234" s="38">
        <v>-8</v>
      </c>
      <c r="O234" s="7"/>
      <c r="P234" s="6">
        <v>-9</v>
      </c>
      <c r="Q234" s="12"/>
      <c r="R234" s="38">
        <v>-10</v>
      </c>
    </row>
    <row r="235" spans="16:17" ht="15">
      <c r="P235" s="8" t="s">
        <v>0</v>
      </c>
      <c r="Q235" s="12"/>
    </row>
    <row r="236" spans="6:17" ht="15">
      <c r="F236" s="8" t="s">
        <v>0</v>
      </c>
      <c r="G236" s="8" t="s">
        <v>1</v>
      </c>
      <c r="I236" s="8" t="s">
        <v>2</v>
      </c>
      <c r="J236" s="8" t="s">
        <v>3</v>
      </c>
      <c r="K236" s="8"/>
      <c r="L236" s="8" t="str">
        <f>$L$7</f>
        <v>2005-2006</v>
      </c>
      <c r="N236" s="39" t="s">
        <v>2</v>
      </c>
      <c r="P236" s="8" t="s">
        <v>2</v>
      </c>
      <c r="Q236" s="12"/>
    </row>
    <row r="237" spans="2:18" ht="15">
      <c r="B237" s="8" t="s">
        <v>4</v>
      </c>
      <c r="D237" s="8" t="str">
        <f>$D$8</f>
        <v>2005-2006</v>
      </c>
      <c r="E237" s="8"/>
      <c r="F237" s="8" t="s">
        <v>2</v>
      </c>
      <c r="G237" s="8" t="s">
        <v>5</v>
      </c>
      <c r="I237" s="8" t="s">
        <v>5</v>
      </c>
      <c r="J237" s="8" t="s">
        <v>5</v>
      </c>
      <c r="K237" s="8"/>
      <c r="L237" s="8" t="s">
        <v>2</v>
      </c>
      <c r="N237" s="39" t="s">
        <v>49</v>
      </c>
      <c r="P237" s="8" t="s">
        <v>6</v>
      </c>
      <c r="Q237" s="12"/>
      <c r="R237" s="41" t="s">
        <v>50</v>
      </c>
    </row>
    <row r="238" spans="2:18" ht="15">
      <c r="B238" s="8" t="s">
        <v>7</v>
      </c>
      <c r="D238" s="8" t="s">
        <v>8</v>
      </c>
      <c r="E238" s="8"/>
      <c r="F238" s="8" t="s">
        <v>9</v>
      </c>
      <c r="G238" s="8" t="s">
        <v>10</v>
      </c>
      <c r="I238" s="8" t="s">
        <v>39</v>
      </c>
      <c r="J238" s="8" t="s">
        <v>11</v>
      </c>
      <c r="K238" s="8"/>
      <c r="L238" s="8" t="s">
        <v>71</v>
      </c>
      <c r="N238" s="39" t="s">
        <v>6</v>
      </c>
      <c r="P238" s="8" t="s">
        <v>43</v>
      </c>
      <c r="Q238" s="12"/>
      <c r="R238" s="41" t="s">
        <v>51</v>
      </c>
    </row>
    <row r="239" spans="2:18" ht="15">
      <c r="B239" s="9" t="str">
        <f>$B$10</f>
        <v>on 4/1/05</v>
      </c>
      <c r="D239" s="9" t="s">
        <v>9</v>
      </c>
      <c r="E239" s="9"/>
      <c r="F239" s="62" t="str">
        <f>$F$10</f>
        <v>2005-2006</v>
      </c>
      <c r="G239" s="62">
        <f>$G$10</f>
        <v>38656</v>
      </c>
      <c r="H239" s="29"/>
      <c r="I239" s="9" t="s">
        <v>40</v>
      </c>
      <c r="J239" s="9" t="s">
        <v>2</v>
      </c>
      <c r="K239" s="9"/>
      <c r="L239" s="9" t="s">
        <v>5</v>
      </c>
      <c r="M239" s="29"/>
      <c r="N239" s="40" t="str">
        <f>$N$10</f>
        <v>at 3/31/06</v>
      </c>
      <c r="P239" s="9" t="s">
        <v>40</v>
      </c>
      <c r="Q239" s="12"/>
      <c r="R239" s="40" t="s">
        <v>52</v>
      </c>
    </row>
    <row r="240" ht="15">
      <c r="Q240" s="12"/>
    </row>
    <row r="241" spans="1:17" ht="18">
      <c r="A241" s="10" t="s">
        <v>12</v>
      </c>
      <c r="B241" s="12"/>
      <c r="D241" s="47"/>
      <c r="E241" s="12"/>
      <c r="P241" s="11"/>
      <c r="Q241" s="12"/>
    </row>
    <row r="242" spans="1:18" ht="15">
      <c r="A242" s="13" t="s">
        <v>13</v>
      </c>
      <c r="B242" s="51">
        <f>'[3]Since July 1, 2002'!C13</f>
        <v>0</v>
      </c>
      <c r="D242" s="18"/>
      <c r="E242" s="14"/>
      <c r="F242" s="14">
        <f>'[3]Since July 1, 2002'!G13</f>
        <v>0</v>
      </c>
      <c r="G242" s="57">
        <f>'[3]Since July 1, 2002'!I13</f>
        <v>0</v>
      </c>
      <c r="I242" s="19">
        <f>'[3]Since July 1, 2002'!M13</f>
        <v>0</v>
      </c>
      <c r="J242" s="14">
        <f>'[3]Since July 1, 2002'!O13</f>
        <v>0</v>
      </c>
      <c r="K242" s="14"/>
      <c r="L242" s="14">
        <f>'[3]Since July 1, 2002'!Q13</f>
        <v>0</v>
      </c>
      <c r="N242" s="3">
        <f>'[3]Since July 1, 2002'!S13</f>
        <v>0</v>
      </c>
      <c r="P242" s="16"/>
      <c r="Q242" s="12"/>
      <c r="R242" s="50"/>
    </row>
    <row r="243" spans="1:18" ht="15">
      <c r="A243" s="13" t="s">
        <v>14</v>
      </c>
      <c r="B243" s="52">
        <f>'[3]Since July 1, 2002'!C14</f>
        <v>0</v>
      </c>
      <c r="D243" s="18"/>
      <c r="E243" s="28"/>
      <c r="F243" s="42">
        <f>'[3]Since July 1, 2002'!G14</f>
        <v>0</v>
      </c>
      <c r="G243" s="58">
        <f>'[3]Since July 1, 2002'!I14</f>
        <v>0</v>
      </c>
      <c r="H243" s="29"/>
      <c r="I243" s="48">
        <f>'[3]Since July 1, 2002'!M14</f>
        <v>0</v>
      </c>
      <c r="J243" s="42">
        <f>'[3]Since July 1, 2002'!O14</f>
        <v>0</v>
      </c>
      <c r="K243" s="42"/>
      <c r="L243" s="42">
        <f>'[3]Since July 1, 2002'!Q14</f>
        <v>0</v>
      </c>
      <c r="M243" s="29"/>
      <c r="N243" s="29">
        <f>'[3]Since July 1, 2002'!S14</f>
        <v>0</v>
      </c>
      <c r="P243" s="18"/>
      <c r="Q243" s="12"/>
      <c r="R243" s="50"/>
    </row>
    <row r="244" spans="1:18" ht="15">
      <c r="A244" s="19" t="s">
        <v>15</v>
      </c>
      <c r="B244" s="51">
        <f>'[3]Since July 1, 2002'!C15</f>
        <v>0</v>
      </c>
      <c r="D244" s="18"/>
      <c r="E244" s="14"/>
      <c r="F244" s="14">
        <f>'[3]Since July 1, 2002'!G15</f>
        <v>0</v>
      </c>
      <c r="G244" s="50">
        <f>'[3]Since July 1, 2002'!I15</f>
        <v>0</v>
      </c>
      <c r="I244" s="19">
        <f>'[3]Since July 1, 2002'!M15</f>
        <v>0</v>
      </c>
      <c r="J244" s="14">
        <f>'[3]Since July 1, 2002'!O15</f>
        <v>0</v>
      </c>
      <c r="K244" s="14"/>
      <c r="L244" s="14">
        <f>'[3]Since July 1, 2002'!Q15</f>
        <v>0</v>
      </c>
      <c r="N244" s="3">
        <f>'[3]Since July 1, 2002'!S15</f>
        <v>0</v>
      </c>
      <c r="P244" s="16"/>
      <c r="Q244" s="12"/>
      <c r="R244" s="50"/>
    </row>
    <row r="245" ht="15">
      <c r="Q245" s="12"/>
    </row>
    <row r="246" ht="15">
      <c r="Q246" s="12"/>
    </row>
    <row r="247" spans="1:17" ht="18">
      <c r="A247" s="10" t="s">
        <v>16</v>
      </c>
      <c r="Q247" s="12"/>
    </row>
    <row r="248" spans="1:17" ht="15">
      <c r="A248" s="24" t="s">
        <v>19</v>
      </c>
      <c r="B248" s="11"/>
      <c r="C248" s="11"/>
      <c r="D248" s="11"/>
      <c r="E248" s="11"/>
      <c r="L248" s="11"/>
      <c r="M248" s="11"/>
      <c r="N248" s="11"/>
      <c r="O248" s="11"/>
      <c r="P248" s="12"/>
      <c r="Q248" s="12"/>
    </row>
    <row r="249" spans="1:17" ht="15">
      <c r="A249" s="13" t="s">
        <v>13</v>
      </c>
      <c r="B249" s="11"/>
      <c r="C249" s="11"/>
      <c r="D249" s="11"/>
      <c r="E249" s="11"/>
      <c r="F249" s="50">
        <f>'[3]Since July 1, 2002'!G20</f>
        <v>1407680</v>
      </c>
      <c r="G249" s="54">
        <f>'[3]Since July 1, 2002'!I20</f>
        <v>479484</v>
      </c>
      <c r="I249" s="14">
        <f>'[3]Since July 1, 2002'!M20</f>
        <v>928196</v>
      </c>
      <c r="J249" s="15">
        <f>'[3]Since July 1, 2002'!O20</f>
        <v>1407680</v>
      </c>
      <c r="K249" s="15"/>
      <c r="L249" s="11"/>
      <c r="M249" s="11"/>
      <c r="N249" s="11"/>
      <c r="O249" s="11"/>
      <c r="P249" s="15">
        <f>'[3]Since July 1, 2002'!U20</f>
        <v>0</v>
      </c>
      <c r="Q249" s="12"/>
    </row>
    <row r="250" spans="1:17" ht="15">
      <c r="A250" s="13" t="s">
        <v>14</v>
      </c>
      <c r="B250" s="11"/>
      <c r="C250" s="11"/>
      <c r="D250" s="11"/>
      <c r="E250" s="11"/>
      <c r="F250" s="50">
        <f>'[3]Since July 1, 2002'!G21</f>
        <v>244000</v>
      </c>
      <c r="G250" s="54">
        <f>'[3]Since July 1, 2002'!I21</f>
        <v>0</v>
      </c>
      <c r="I250" s="14">
        <f>'[3]Since July 1, 2002'!M21</f>
        <v>244000</v>
      </c>
      <c r="J250" s="15">
        <f>'[3]Since July 1, 2002'!O21</f>
        <v>244000</v>
      </c>
      <c r="K250" s="15"/>
      <c r="L250" s="11"/>
      <c r="M250" s="11"/>
      <c r="N250" s="11"/>
      <c r="O250" s="11"/>
      <c r="P250" s="15">
        <f>'[3]Since July 1, 2002'!U21</f>
        <v>0</v>
      </c>
      <c r="Q250" s="12"/>
    </row>
    <row r="251" spans="1:17" ht="15">
      <c r="A251" s="13" t="s">
        <v>18</v>
      </c>
      <c r="B251" s="11"/>
      <c r="C251" s="11"/>
      <c r="D251" s="11"/>
      <c r="E251" s="11"/>
      <c r="F251" s="53">
        <f>'[3]Since July 1, 2002'!G22</f>
        <v>0</v>
      </c>
      <c r="G251" s="53">
        <f>'[3]Since July 1, 2002'!I22</f>
        <v>0</v>
      </c>
      <c r="H251" s="29"/>
      <c r="I251" s="42">
        <f>'[3]Since July 1, 2002'!M22</f>
        <v>0</v>
      </c>
      <c r="J251" s="27">
        <f>'[3]Since July 1, 2002'!O22</f>
        <v>0</v>
      </c>
      <c r="K251" s="21"/>
      <c r="L251" s="11"/>
      <c r="M251" s="11"/>
      <c r="N251" s="11"/>
      <c r="O251" s="11"/>
      <c r="P251" s="27">
        <f>'[3]Since July 1, 2002'!U22</f>
        <v>0</v>
      </c>
      <c r="Q251" s="12"/>
    </row>
    <row r="252" spans="1:17" ht="15">
      <c r="A252" s="19" t="s">
        <v>15</v>
      </c>
      <c r="B252" s="11"/>
      <c r="C252" s="11"/>
      <c r="D252" s="11"/>
      <c r="E252" s="11"/>
      <c r="F252" s="51">
        <f>'[3]Since July 1, 2002'!G23</f>
        <v>1651680</v>
      </c>
      <c r="G252" s="51">
        <f>'[3]Since July 1, 2002'!I23</f>
        <v>479484</v>
      </c>
      <c r="I252" s="14">
        <f>'[3]Since July 1, 2002'!M23</f>
        <v>1172196</v>
      </c>
      <c r="J252" s="15">
        <f>'[3]Since July 1, 2002'!O23</f>
        <v>1651680</v>
      </c>
      <c r="K252" s="15"/>
      <c r="L252" s="11"/>
      <c r="M252" s="11"/>
      <c r="N252" s="11"/>
      <c r="O252" s="11"/>
      <c r="P252" s="15">
        <f>'[3]Since July 1, 2002'!U23</f>
        <v>0</v>
      </c>
      <c r="Q252" s="12"/>
    </row>
    <row r="253" spans="6:17" ht="15">
      <c r="F253" s="12"/>
      <c r="G253" s="12"/>
      <c r="J253" s="12"/>
      <c r="K253" s="12"/>
      <c r="P253" s="12"/>
      <c r="Q253" s="12"/>
    </row>
    <row r="254" spans="6:17" ht="15">
      <c r="F254" s="12"/>
      <c r="G254" s="12"/>
      <c r="J254" s="12"/>
      <c r="K254" s="12"/>
      <c r="P254" s="12"/>
      <c r="Q254" s="12"/>
    </row>
    <row r="255" spans="6:17" ht="15">
      <c r="F255" s="12"/>
      <c r="G255" s="12"/>
      <c r="J255" s="12"/>
      <c r="K255" s="12"/>
      <c r="P255" s="12"/>
      <c r="Q255" s="12"/>
    </row>
    <row r="256" spans="1:17" ht="18">
      <c r="A256" s="10" t="s">
        <v>20</v>
      </c>
      <c r="F256" s="12"/>
      <c r="G256" s="12"/>
      <c r="J256" s="12"/>
      <c r="K256" s="12"/>
      <c r="P256" s="12"/>
      <c r="Q256" s="12"/>
    </row>
    <row r="257" spans="1:18" ht="15">
      <c r="A257" s="13" t="s">
        <v>55</v>
      </c>
      <c r="B257" s="50">
        <f>'[3]Since July 1, 2002'!$C$28</f>
        <v>2901432</v>
      </c>
      <c r="C257" s="19" t="s">
        <v>72</v>
      </c>
      <c r="D257" s="50">
        <f>'[3]Since July 1, 2002'!E28</f>
        <v>40009359</v>
      </c>
      <c r="E257" s="19" t="s">
        <v>75</v>
      </c>
      <c r="F257" s="15">
        <f>'[3]Since July 1, 2002'!$G$28</f>
        <v>42910791</v>
      </c>
      <c r="G257" s="51">
        <f>'[3]Since July 1, 2002'!$I$28</f>
        <v>18448079</v>
      </c>
      <c r="I257" s="14">
        <f>'[3]Since July 1, 2002'!$M$28</f>
        <v>15828962</v>
      </c>
      <c r="J257" s="51">
        <f>'[3]Since July 1, 2002'!$O$28</f>
        <v>34277041</v>
      </c>
      <c r="K257" s="19"/>
      <c r="L257" s="36">
        <f>'[3]Since July 1, 2002'!$Q$28</f>
        <v>5732318</v>
      </c>
      <c r="M257" s="19"/>
      <c r="N257" s="15">
        <f>'[3]Since July 1, 2002'!$S$28</f>
        <v>9552318</v>
      </c>
      <c r="P257" s="15">
        <f>'[3]Since July 1, 2002'!U28</f>
        <v>8633750</v>
      </c>
      <c r="Q257" s="12"/>
      <c r="R257" s="50">
        <f>'[3]Since July 1, 2002'!W28</f>
        <v>-3820000</v>
      </c>
    </row>
    <row r="258" spans="1:17" ht="15">
      <c r="A258" s="13"/>
      <c r="B258" s="14"/>
      <c r="D258" s="14"/>
      <c r="E258" s="14"/>
      <c r="F258" s="14"/>
      <c r="G258" s="14"/>
      <c r="I258" s="14"/>
      <c r="J258" s="14"/>
      <c r="K258" s="14"/>
      <c r="L258" s="14"/>
      <c r="P258" s="15"/>
      <c r="Q258" s="12"/>
    </row>
    <row r="259" spans="2:17" ht="15">
      <c r="B259" s="14"/>
      <c r="D259" s="14"/>
      <c r="E259" s="14"/>
      <c r="F259" s="14"/>
      <c r="G259" s="14"/>
      <c r="I259" s="14"/>
      <c r="J259" s="14"/>
      <c r="K259" s="14"/>
      <c r="L259" s="14"/>
      <c r="P259" s="15"/>
      <c r="Q259" s="12"/>
    </row>
    <row r="260" spans="1:17" ht="1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1:17" ht="15">
      <c r="A261" s="13"/>
      <c r="P261" s="12"/>
      <c r="Q261" s="12"/>
    </row>
    <row r="262" spans="16:17" ht="15">
      <c r="P262" s="12"/>
      <c r="Q262" s="12"/>
    </row>
    <row r="263" spans="1:17" ht="15">
      <c r="A263" s="13" t="s">
        <v>73</v>
      </c>
      <c r="Q263" s="12"/>
    </row>
    <row r="264" spans="1:17" ht="15">
      <c r="A264" s="3" t="s">
        <v>76</v>
      </c>
      <c r="Q264" s="12"/>
    </row>
    <row r="265" spans="1:17" ht="15">
      <c r="A265" s="3" t="s">
        <v>74</v>
      </c>
      <c r="Q265" s="12"/>
    </row>
    <row r="266" ht="15">
      <c r="Q266" s="12"/>
    </row>
    <row r="267" ht="15">
      <c r="Q267" s="12"/>
    </row>
    <row r="268" ht="15">
      <c r="Q268" s="12"/>
    </row>
    <row r="269" ht="15">
      <c r="Q269" s="12"/>
    </row>
    <row r="270" ht="15">
      <c r="Q270" s="12"/>
    </row>
    <row r="271" ht="15">
      <c r="Q271" s="12"/>
    </row>
    <row r="272" ht="15">
      <c r="Q272" s="12"/>
    </row>
    <row r="273" ht="15">
      <c r="Q273" s="12"/>
    </row>
    <row r="274" ht="15">
      <c r="Q274" s="12"/>
    </row>
    <row r="275" ht="15">
      <c r="Q275" s="12"/>
    </row>
    <row r="276" ht="15">
      <c r="Q276" s="12"/>
    </row>
    <row r="277" ht="15">
      <c r="Q277" s="12"/>
    </row>
    <row r="278" ht="15">
      <c r="Q278" s="12"/>
    </row>
    <row r="279" ht="15">
      <c r="Q279" s="12"/>
    </row>
    <row r="280" ht="15">
      <c r="Q280" s="12"/>
    </row>
    <row r="281" ht="15">
      <c r="Q281" s="12"/>
    </row>
    <row r="282" ht="15">
      <c r="Q282" s="12"/>
    </row>
    <row r="283" ht="15">
      <c r="Q283" s="12"/>
    </row>
    <row r="284" ht="15">
      <c r="Q284" s="12"/>
    </row>
    <row r="285" ht="15">
      <c r="Q285" s="12"/>
    </row>
    <row r="286" ht="15">
      <c r="Q286" s="12"/>
    </row>
    <row r="287" spans="1:17" ht="18">
      <c r="A287" s="73">
        <v>3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ht="20.2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12"/>
    </row>
    <row r="289" spans="1:17" ht="20.25">
      <c r="A289" s="75" t="s">
        <v>38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12"/>
    </row>
    <row r="290" spans="1:17" ht="20.25">
      <c r="A290" s="76" t="str">
        <f>$A$3</f>
        <v>FINANCIAL STATUS AS OF OCTOBER 31, 2005</v>
      </c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12"/>
    </row>
    <row r="291" spans="1:17" ht="15">
      <c r="A291" s="4"/>
      <c r="H291" s="5" t="str">
        <f>$H$4</f>
        <v>SFY 2005-06</v>
      </c>
      <c r="Q291" s="12"/>
    </row>
    <row r="292" spans="2:19" ht="15">
      <c r="B292" s="6">
        <v>-1</v>
      </c>
      <c r="C292" s="7"/>
      <c r="D292" s="6">
        <v>-2</v>
      </c>
      <c r="E292" s="6"/>
      <c r="F292" s="6">
        <v>-3</v>
      </c>
      <c r="G292" s="6">
        <v>-4</v>
      </c>
      <c r="H292" s="7"/>
      <c r="I292" s="6">
        <v>-5</v>
      </c>
      <c r="J292" s="6">
        <v>-6</v>
      </c>
      <c r="K292" s="6"/>
      <c r="L292" s="6">
        <v>-7</v>
      </c>
      <c r="M292" s="7"/>
      <c r="N292" s="38">
        <v>-8</v>
      </c>
      <c r="O292" s="7"/>
      <c r="P292" s="6">
        <v>-9</v>
      </c>
      <c r="Q292" s="12"/>
      <c r="R292" s="38">
        <v>-10</v>
      </c>
      <c r="S292" s="39"/>
    </row>
    <row r="293" spans="16:17" ht="15">
      <c r="P293" s="8" t="s">
        <v>0</v>
      </c>
      <c r="Q293" s="12"/>
    </row>
    <row r="294" spans="6:17" ht="15">
      <c r="F294" s="8" t="s">
        <v>0</v>
      </c>
      <c r="G294" s="8" t="s">
        <v>1</v>
      </c>
      <c r="I294" s="8" t="s">
        <v>2</v>
      </c>
      <c r="J294" s="8" t="s">
        <v>3</v>
      </c>
      <c r="K294" s="8"/>
      <c r="L294" s="8" t="str">
        <f>$L$7</f>
        <v>2005-2006</v>
      </c>
      <c r="N294" s="39" t="s">
        <v>2</v>
      </c>
      <c r="P294" s="8" t="s">
        <v>2</v>
      </c>
      <c r="Q294" s="12"/>
    </row>
    <row r="295" spans="2:18" ht="15">
      <c r="B295" s="8" t="s">
        <v>4</v>
      </c>
      <c r="D295" s="8" t="str">
        <f>$D$8</f>
        <v>2005-2006</v>
      </c>
      <c r="E295" s="8"/>
      <c r="F295" s="8" t="s">
        <v>2</v>
      </c>
      <c r="G295" s="8" t="s">
        <v>5</v>
      </c>
      <c r="I295" s="8" t="s">
        <v>5</v>
      </c>
      <c r="J295" s="8" t="s">
        <v>5</v>
      </c>
      <c r="K295" s="8"/>
      <c r="L295" s="8" t="s">
        <v>2</v>
      </c>
      <c r="N295" s="39" t="s">
        <v>49</v>
      </c>
      <c r="P295" s="8" t="s">
        <v>6</v>
      </c>
      <c r="Q295" s="12"/>
      <c r="R295" s="41" t="s">
        <v>50</v>
      </c>
    </row>
    <row r="296" spans="2:18" ht="15">
      <c r="B296" s="8" t="s">
        <v>7</v>
      </c>
      <c r="D296" s="8" t="s">
        <v>8</v>
      </c>
      <c r="E296" s="8"/>
      <c r="F296" s="8" t="s">
        <v>9</v>
      </c>
      <c r="G296" s="8" t="s">
        <v>10</v>
      </c>
      <c r="I296" s="8" t="s">
        <v>39</v>
      </c>
      <c r="J296" s="8" t="s">
        <v>11</v>
      </c>
      <c r="K296" s="8"/>
      <c r="L296" s="8" t="s">
        <v>71</v>
      </c>
      <c r="N296" s="39" t="s">
        <v>6</v>
      </c>
      <c r="P296" s="8" t="s">
        <v>43</v>
      </c>
      <c r="Q296" s="12"/>
      <c r="R296" s="41" t="s">
        <v>51</v>
      </c>
    </row>
    <row r="297" spans="2:18" ht="15">
      <c r="B297" s="9" t="str">
        <f>$B$10</f>
        <v>on 4/1/05</v>
      </c>
      <c r="D297" s="9" t="s">
        <v>9</v>
      </c>
      <c r="E297" s="9"/>
      <c r="F297" s="62" t="str">
        <f>$F$10</f>
        <v>2005-2006</v>
      </c>
      <c r="G297" s="62">
        <f>$G$10</f>
        <v>38656</v>
      </c>
      <c r="H297" s="29"/>
      <c r="I297" s="9" t="s">
        <v>40</v>
      </c>
      <c r="J297" s="9" t="s">
        <v>2</v>
      </c>
      <c r="K297" s="9"/>
      <c r="L297" s="9" t="s">
        <v>5</v>
      </c>
      <c r="M297" s="29"/>
      <c r="N297" s="40" t="str">
        <f>$N$10</f>
        <v>at 3/31/06</v>
      </c>
      <c r="P297" s="9" t="s">
        <v>40</v>
      </c>
      <c r="Q297" s="12"/>
      <c r="R297" s="40" t="s">
        <v>52</v>
      </c>
    </row>
    <row r="298" ht="15">
      <c r="Q298" s="12"/>
    </row>
    <row r="299" spans="1:17" ht="18">
      <c r="A299" s="10" t="s">
        <v>12</v>
      </c>
      <c r="B299" s="12"/>
      <c r="D299" s="12"/>
      <c r="E299" s="12"/>
      <c r="F299" s="12"/>
      <c r="G299" s="12"/>
      <c r="H299" s="12"/>
      <c r="I299" s="12"/>
      <c r="J299" s="12"/>
      <c r="K299" s="12"/>
      <c r="L299" s="12"/>
      <c r="P299" s="11"/>
      <c r="Q299" s="12"/>
    </row>
    <row r="300" spans="1:18" ht="15">
      <c r="A300" s="13" t="s">
        <v>13</v>
      </c>
      <c r="B300" s="51">
        <f>'[5]4-97RPT'!C13</f>
        <v>133000</v>
      </c>
      <c r="D300" s="44"/>
      <c r="E300" s="14"/>
      <c r="F300" s="15">
        <f>'[5]4-97RPT'!G13</f>
        <v>133000</v>
      </c>
      <c r="G300" s="51">
        <f>'[5]4-97RPT'!I13</f>
        <v>66500</v>
      </c>
      <c r="H300" s="12"/>
      <c r="I300" s="15">
        <f>'[5]4-97RPT'!M13</f>
        <v>66500</v>
      </c>
      <c r="J300" s="15">
        <f>'[5]4-97RPT'!O13</f>
        <v>133000</v>
      </c>
      <c r="K300" s="15"/>
      <c r="L300" s="35">
        <f>'[5]4-97RPT'!Q13</f>
        <v>0</v>
      </c>
      <c r="N300" s="3">
        <f>'[5]4-97RPT'!S13</f>
        <v>0</v>
      </c>
      <c r="P300" s="16"/>
      <c r="Q300" s="12"/>
      <c r="R300" s="50">
        <f>'[5]4-97RPT'!W13</f>
        <v>0</v>
      </c>
    </row>
    <row r="301" spans="1:18" ht="15">
      <c r="A301" s="13" t="s">
        <v>14</v>
      </c>
      <c r="B301" s="52">
        <f>'[5]4-97RPT'!C14</f>
        <v>0</v>
      </c>
      <c r="D301" s="18"/>
      <c r="E301" s="28"/>
      <c r="F301" s="17">
        <f>'[5]4-97RPT'!G14</f>
        <v>0</v>
      </c>
      <c r="G301" s="53">
        <f>'[5]4-97RPT'!I14</f>
        <v>0</v>
      </c>
      <c r="H301" s="23"/>
      <c r="I301" s="27">
        <f>'[5]4-97RPT'!M14</f>
        <v>0</v>
      </c>
      <c r="J301" s="27">
        <f>'[5]4-97RPT'!O14</f>
        <v>0</v>
      </c>
      <c r="K301" s="27"/>
      <c r="L301" s="45">
        <f>'[5]4-97RPT'!Q14</f>
        <v>0</v>
      </c>
      <c r="M301" s="29"/>
      <c r="N301" s="29">
        <f>'[5]4-97RPT'!S14</f>
        <v>0</v>
      </c>
      <c r="P301" s="18"/>
      <c r="Q301" s="12"/>
      <c r="R301" s="56">
        <f>'[5]4-97RPT'!W14</f>
        <v>0</v>
      </c>
    </row>
    <row r="302" spans="1:18" ht="15">
      <c r="A302" s="19" t="s">
        <v>15</v>
      </c>
      <c r="B302" s="51">
        <f>'[5]4-97RPT'!C15</f>
        <v>133000</v>
      </c>
      <c r="D302" s="18"/>
      <c r="E302" s="15"/>
      <c r="F302" s="15">
        <f>'[5]4-97RPT'!G15</f>
        <v>133000</v>
      </c>
      <c r="G302" s="51">
        <f>'[5]4-97RPT'!I15</f>
        <v>66500</v>
      </c>
      <c r="H302" s="12"/>
      <c r="I302" s="15">
        <f>'[5]4-97RPT'!M15</f>
        <v>66500</v>
      </c>
      <c r="J302" s="15">
        <f>'[5]4-97RPT'!O15</f>
        <v>133000</v>
      </c>
      <c r="K302" s="15"/>
      <c r="L302" s="35">
        <f>'[5]4-97RPT'!Q15</f>
        <v>0</v>
      </c>
      <c r="N302" s="3">
        <f>'[5]4-97RPT'!S15</f>
        <v>0</v>
      </c>
      <c r="P302" s="16"/>
      <c r="Q302" s="12"/>
      <c r="R302" s="50">
        <f>'[5]4-97RPT'!W15</f>
        <v>0</v>
      </c>
    </row>
    <row r="303" spans="6:17" ht="15">
      <c r="F303" s="12"/>
      <c r="G303" s="12"/>
      <c r="H303" s="12"/>
      <c r="I303" s="12"/>
      <c r="J303" s="12"/>
      <c r="K303" s="12"/>
      <c r="L303" s="12"/>
      <c r="Q303" s="12"/>
    </row>
    <row r="304" spans="6:17" ht="15">
      <c r="F304" s="12"/>
      <c r="G304" s="12"/>
      <c r="H304" s="12"/>
      <c r="I304" s="12"/>
      <c r="J304" s="12"/>
      <c r="K304" s="12"/>
      <c r="L304" s="12"/>
      <c r="Q304" s="12"/>
    </row>
    <row r="305" spans="10:17" ht="15">
      <c r="J305" s="5"/>
      <c r="K305" s="5"/>
      <c r="Q305" s="12"/>
    </row>
    <row r="306" spans="10:17" ht="15">
      <c r="J306" s="5"/>
      <c r="K306" s="5"/>
      <c r="Q306" s="12"/>
    </row>
    <row r="307" ht="15">
      <c r="Q307" s="12"/>
    </row>
    <row r="308" spans="1:17" ht="18">
      <c r="A308" s="10" t="s">
        <v>16</v>
      </c>
      <c r="B308" s="11"/>
      <c r="C308" s="11"/>
      <c r="D308" s="11"/>
      <c r="E308" s="11"/>
      <c r="L308" s="11"/>
      <c r="M308" s="11"/>
      <c r="N308" s="11"/>
      <c r="O308" s="11"/>
      <c r="Q308" s="12"/>
    </row>
    <row r="309" spans="1:17" ht="15">
      <c r="A309" s="24" t="s">
        <v>21</v>
      </c>
      <c r="B309" s="11"/>
      <c r="C309" s="11"/>
      <c r="D309" s="11"/>
      <c r="E309" s="11"/>
      <c r="F309" s="12"/>
      <c r="G309" s="12"/>
      <c r="H309" s="12"/>
      <c r="I309" s="12"/>
      <c r="J309" s="12"/>
      <c r="K309" s="12"/>
      <c r="L309" s="11"/>
      <c r="M309" s="11"/>
      <c r="N309" s="11"/>
      <c r="O309" s="11"/>
      <c r="Q309" s="12"/>
    </row>
    <row r="310" spans="1:17" ht="15">
      <c r="A310" s="13" t="s">
        <v>13</v>
      </c>
      <c r="B310" s="11"/>
      <c r="C310" s="11"/>
      <c r="D310" s="11"/>
      <c r="E310" s="11"/>
      <c r="F310" s="51">
        <f>'[5]4-97RPT'!G23</f>
        <v>38250000</v>
      </c>
      <c r="G310" s="51">
        <f>'[5]4-97RPT'!I23</f>
        <v>2321510</v>
      </c>
      <c r="H310" s="12"/>
      <c r="I310" s="15">
        <f>'[5]4-97RPT'!M23</f>
        <v>35928490</v>
      </c>
      <c r="J310" s="15">
        <f>'[5]4-97RPT'!O23</f>
        <v>38250000</v>
      </c>
      <c r="K310" s="15"/>
      <c r="L310" s="11"/>
      <c r="M310" s="11"/>
      <c r="N310" s="11"/>
      <c r="O310" s="11"/>
      <c r="P310" s="15">
        <f>'[5]4-97RPT'!U23</f>
        <v>0</v>
      </c>
      <c r="Q310" s="12"/>
    </row>
    <row r="311" spans="1:17" ht="15">
      <c r="A311" s="13" t="s">
        <v>14</v>
      </c>
      <c r="B311" s="11"/>
      <c r="C311" s="11"/>
      <c r="D311" s="11"/>
      <c r="E311" s="11"/>
      <c r="F311" s="51">
        <f>'[5]4-97RPT'!G24</f>
        <v>9250000</v>
      </c>
      <c r="G311" s="51">
        <f>'[5]4-97RPT'!I24</f>
        <v>0</v>
      </c>
      <c r="H311" s="12"/>
      <c r="I311" s="15">
        <f>'[5]4-97RPT'!M24</f>
        <v>9250000</v>
      </c>
      <c r="J311" s="15">
        <f>'[5]4-97RPT'!O24</f>
        <v>9250000</v>
      </c>
      <c r="K311" s="15"/>
      <c r="L311" s="11"/>
      <c r="M311" s="11"/>
      <c r="N311" s="11"/>
      <c r="O311" s="11"/>
      <c r="P311" s="15">
        <f>'[5]4-97RPT'!U24</f>
        <v>0</v>
      </c>
      <c r="Q311" s="12"/>
    </row>
    <row r="312" spans="1:17" ht="15">
      <c r="A312" s="13" t="s">
        <v>18</v>
      </c>
      <c r="B312" s="11"/>
      <c r="C312" s="11"/>
      <c r="D312" s="11"/>
      <c r="E312" s="11"/>
      <c r="F312" s="53">
        <f>'[5]4-97RPT'!G25</f>
        <v>23083000</v>
      </c>
      <c r="G312" s="53">
        <f>'[5]4-97RPT'!I25</f>
        <v>0</v>
      </c>
      <c r="H312" s="23"/>
      <c r="I312" s="27">
        <f>'[5]4-97RPT'!M25</f>
        <v>23083000</v>
      </c>
      <c r="J312" s="27">
        <f>'[5]4-97RPT'!O25</f>
        <v>23083000</v>
      </c>
      <c r="K312" s="21"/>
      <c r="L312" s="11"/>
      <c r="M312" s="11"/>
      <c r="N312" s="11"/>
      <c r="O312" s="11"/>
      <c r="P312" s="27">
        <f>'[5]4-97RPT'!U25</f>
        <v>0</v>
      </c>
      <c r="Q312" s="12"/>
    </row>
    <row r="313" spans="1:17" ht="15">
      <c r="A313" s="19" t="s">
        <v>15</v>
      </c>
      <c r="B313" s="11"/>
      <c r="C313" s="11"/>
      <c r="D313" s="11"/>
      <c r="E313" s="11"/>
      <c r="F313" s="51">
        <f>'[5]4-97RPT'!G26</f>
        <v>70583000</v>
      </c>
      <c r="G313" s="51">
        <f>'[5]4-97RPT'!I26</f>
        <v>2321510</v>
      </c>
      <c r="H313" s="12"/>
      <c r="I313" s="15">
        <f>'[5]4-97RPT'!M26</f>
        <v>68261490</v>
      </c>
      <c r="J313" s="15">
        <f>'[5]4-97RPT'!O26</f>
        <v>70583000</v>
      </c>
      <c r="K313" s="15"/>
      <c r="L313" s="11"/>
      <c r="M313" s="11"/>
      <c r="N313" s="11"/>
      <c r="O313" s="11"/>
      <c r="P313" s="15">
        <f>'[5]4-97RPT'!U26</f>
        <v>0</v>
      </c>
      <c r="Q313" s="12"/>
    </row>
    <row r="314" spans="2:17" ht="15">
      <c r="B314" s="12"/>
      <c r="Q314" s="12"/>
    </row>
    <row r="315" spans="1:17" ht="15">
      <c r="A315" s="24" t="s">
        <v>19</v>
      </c>
      <c r="B315" s="11"/>
      <c r="C315" s="11"/>
      <c r="D315" s="11"/>
      <c r="E315" s="11"/>
      <c r="L315" s="11"/>
      <c r="M315" s="11"/>
      <c r="N315" s="11"/>
      <c r="O315" s="11"/>
      <c r="Q315" s="12"/>
    </row>
    <row r="316" spans="1:17" ht="15">
      <c r="A316" s="13" t="s">
        <v>13</v>
      </c>
      <c r="B316" s="11"/>
      <c r="C316" s="11"/>
      <c r="D316" s="11"/>
      <c r="E316" s="11"/>
      <c r="F316" s="51">
        <f>'[5]4-97RPT'!G29</f>
        <v>8273691</v>
      </c>
      <c r="G316" s="51">
        <f>'[5]4-97RPT'!I29</f>
        <v>1726773</v>
      </c>
      <c r="H316" s="12"/>
      <c r="I316" s="15">
        <f>'[5]4-97RPT'!M29</f>
        <v>6546918</v>
      </c>
      <c r="J316" s="15">
        <f>'[5]4-97RPT'!O29</f>
        <v>8273691</v>
      </c>
      <c r="K316" s="15"/>
      <c r="L316" s="11"/>
      <c r="M316" s="11"/>
      <c r="N316" s="11"/>
      <c r="O316" s="11"/>
      <c r="P316" s="15">
        <f>'[5]4-97RPT'!U29</f>
        <v>0</v>
      </c>
      <c r="Q316" s="12"/>
    </row>
    <row r="317" spans="1:17" ht="15">
      <c r="A317" s="13" t="s">
        <v>14</v>
      </c>
      <c r="B317" s="11"/>
      <c r="C317" s="11"/>
      <c r="D317" s="11"/>
      <c r="E317" s="11"/>
      <c r="F317" s="51">
        <f>'[5]4-97RPT'!G30</f>
        <v>9204086</v>
      </c>
      <c r="G317" s="51">
        <f>'[5]4-97RPT'!I30</f>
        <v>0</v>
      </c>
      <c r="H317" s="12"/>
      <c r="I317" s="15">
        <f>'[5]4-97RPT'!M30</f>
        <v>9204086</v>
      </c>
      <c r="J317" s="15">
        <f>'[5]4-97RPT'!O30</f>
        <v>9204086</v>
      </c>
      <c r="K317" s="15"/>
      <c r="L317" s="11"/>
      <c r="M317" s="11"/>
      <c r="N317" s="11"/>
      <c r="O317" s="11"/>
      <c r="P317" s="15">
        <f>'[5]4-97RPT'!U30</f>
        <v>0</v>
      </c>
      <c r="Q317" s="12"/>
    </row>
    <row r="318" spans="1:17" ht="15">
      <c r="A318" s="13" t="s">
        <v>18</v>
      </c>
      <c r="B318" s="11"/>
      <c r="C318" s="11"/>
      <c r="D318" s="11"/>
      <c r="E318" s="11"/>
      <c r="F318" s="53">
        <f>'[5]4-97RPT'!G31</f>
        <v>10103512</v>
      </c>
      <c r="G318" s="53">
        <f>'[5]4-97RPT'!I31</f>
        <v>0</v>
      </c>
      <c r="H318" s="23"/>
      <c r="I318" s="27">
        <f>'[5]4-97RPT'!M31</f>
        <v>10103512</v>
      </c>
      <c r="J318" s="27">
        <f>'[5]4-97RPT'!O31</f>
        <v>10103512</v>
      </c>
      <c r="K318" s="21"/>
      <c r="L318" s="11"/>
      <c r="M318" s="11"/>
      <c r="N318" s="11"/>
      <c r="O318" s="11"/>
      <c r="P318" s="27">
        <f>'[5]4-97RPT'!U31</f>
        <v>0</v>
      </c>
      <c r="Q318" s="12"/>
    </row>
    <row r="319" spans="1:17" ht="15">
      <c r="A319" s="19" t="s">
        <v>15</v>
      </c>
      <c r="B319" s="11"/>
      <c r="C319" s="11"/>
      <c r="D319" s="11"/>
      <c r="E319" s="11"/>
      <c r="F319" s="51">
        <f>'[5]4-97RPT'!G32</f>
        <v>27581289</v>
      </c>
      <c r="G319" s="51">
        <f>'[5]4-97RPT'!I32</f>
        <v>1726773</v>
      </c>
      <c r="H319" s="12"/>
      <c r="I319" s="15">
        <f>'[5]4-97RPT'!M32</f>
        <v>25854516</v>
      </c>
      <c r="J319" s="15">
        <f>'[5]4-97RPT'!O32</f>
        <v>27581289</v>
      </c>
      <c r="K319" s="15"/>
      <c r="L319" s="11"/>
      <c r="M319" s="11"/>
      <c r="N319" s="11"/>
      <c r="O319" s="11"/>
      <c r="P319" s="15">
        <f>'[5]4-97RPT'!U32</f>
        <v>0</v>
      </c>
      <c r="Q319" s="12"/>
    </row>
    <row r="320" spans="2:17" ht="15">
      <c r="B320" s="12"/>
      <c r="F320" s="12"/>
      <c r="G320" s="12"/>
      <c r="H320" s="12"/>
      <c r="I320" s="12"/>
      <c r="J320" s="12"/>
      <c r="K320" s="12"/>
      <c r="P320" s="12"/>
      <c r="Q320" s="12"/>
    </row>
    <row r="321" spans="2:17" ht="15">
      <c r="B321" s="12"/>
      <c r="F321" s="12"/>
      <c r="G321" s="12"/>
      <c r="H321" s="12"/>
      <c r="I321" s="12"/>
      <c r="J321" s="12"/>
      <c r="K321" s="12"/>
      <c r="P321" s="12"/>
      <c r="Q321" s="12"/>
    </row>
    <row r="322" spans="1:17" ht="18">
      <c r="A322" s="31" t="s">
        <v>20</v>
      </c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1:18" ht="15">
      <c r="A323" s="32" t="s">
        <v>26</v>
      </c>
      <c r="B323" s="51">
        <f>'[5]4-97RPT'!C36</f>
        <v>55131</v>
      </c>
      <c r="D323" s="50">
        <f>'[5]4-97RPT'!E36</f>
        <v>175000</v>
      </c>
      <c r="E323" s="14"/>
      <c r="F323" s="15">
        <f>'[5]4-97RPT'!G36</f>
        <v>230131</v>
      </c>
      <c r="G323" s="51">
        <f>'[5]4-97RPT'!I36</f>
        <v>55448</v>
      </c>
      <c r="H323" s="12"/>
      <c r="I323" s="15">
        <f>'[5]4-97RPT'!M36</f>
        <v>119552</v>
      </c>
      <c r="J323" s="51">
        <f>'[5]4-97RPT'!O36</f>
        <v>175000</v>
      </c>
      <c r="K323" s="51"/>
      <c r="L323" s="15">
        <f>'[5]4-97RPT'!Q36</f>
        <v>0</v>
      </c>
      <c r="M323" s="39"/>
      <c r="N323" s="3">
        <f>'[5]4-97RPT'!S36</f>
        <v>0</v>
      </c>
      <c r="P323" s="15">
        <f>'[5]4-97RPT'!U36</f>
        <v>55131</v>
      </c>
      <c r="Q323" s="12"/>
      <c r="R323" s="50">
        <f>'[5]4-97RPT'!W36</f>
        <v>0</v>
      </c>
    </row>
    <row r="324" spans="1:18" ht="15">
      <c r="A324" s="13" t="s">
        <v>27</v>
      </c>
      <c r="B324" s="51"/>
      <c r="D324" s="50"/>
      <c r="F324" s="15"/>
      <c r="G324" s="51"/>
      <c r="H324" s="12"/>
      <c r="I324" s="15"/>
      <c r="J324" s="51"/>
      <c r="K324" s="51"/>
      <c r="L324" s="15"/>
      <c r="P324" s="15"/>
      <c r="Q324" s="12"/>
      <c r="R324" s="50"/>
    </row>
    <row r="325" spans="1:18" ht="15">
      <c r="A325" s="13" t="s">
        <v>28</v>
      </c>
      <c r="B325" s="51">
        <f>'[5]4-97RPT'!C38</f>
        <v>0</v>
      </c>
      <c r="D325" s="50">
        <f>'[5]4-97RPT'!E38</f>
        <v>9268000</v>
      </c>
      <c r="E325" s="14"/>
      <c r="F325" s="15">
        <f>'[5]4-97RPT'!G38</f>
        <v>9268000</v>
      </c>
      <c r="G325" s="51">
        <f>'[5]4-97RPT'!I38</f>
        <v>3302180</v>
      </c>
      <c r="H325" s="12"/>
      <c r="I325" s="15">
        <f>'[5]4-97RPT'!M38</f>
        <v>5965820</v>
      </c>
      <c r="J325" s="51">
        <f>'[5]4-97RPT'!O38</f>
        <v>9268000</v>
      </c>
      <c r="K325" s="51"/>
      <c r="L325" s="15">
        <f>'[5]4-97RPT'!Q38</f>
        <v>0</v>
      </c>
      <c r="N325" s="3">
        <f>'[5]4-97RPT'!S38</f>
        <v>0</v>
      </c>
      <c r="P325" s="15">
        <f>'[5]4-97RPT'!U38</f>
        <v>0</v>
      </c>
      <c r="Q325" s="12"/>
      <c r="R325" s="50">
        <f>'[5]4-97RPT'!W38</f>
        <v>0</v>
      </c>
    </row>
    <row r="326" spans="1:18" ht="15">
      <c r="A326" s="13" t="s">
        <v>29</v>
      </c>
      <c r="B326" s="51"/>
      <c r="D326" s="50"/>
      <c r="F326" s="15"/>
      <c r="G326" s="51"/>
      <c r="H326" s="12"/>
      <c r="I326" s="15"/>
      <c r="J326" s="51"/>
      <c r="K326" s="51"/>
      <c r="L326" s="15"/>
      <c r="P326" s="15"/>
      <c r="Q326" s="12"/>
      <c r="R326" s="50"/>
    </row>
    <row r="327" spans="1:18" ht="15">
      <c r="A327" s="13" t="s">
        <v>30</v>
      </c>
      <c r="B327" s="51">
        <f>'[5]4-97RPT'!C40</f>
        <v>0</v>
      </c>
      <c r="D327" s="50">
        <f>'[5]4-97RPT'!E40</f>
        <v>8936000</v>
      </c>
      <c r="E327" s="14"/>
      <c r="F327" s="15">
        <f>'[5]4-97RPT'!G40</f>
        <v>8936000</v>
      </c>
      <c r="G327" s="51">
        <f>'[5]4-97RPT'!I40</f>
        <v>2959136</v>
      </c>
      <c r="H327" s="12"/>
      <c r="I327" s="15">
        <f>'[5]4-97RPT'!M40</f>
        <v>5976864</v>
      </c>
      <c r="J327" s="51">
        <f>'[5]4-97RPT'!O40</f>
        <v>8936000</v>
      </c>
      <c r="K327" s="51"/>
      <c r="L327" s="15">
        <f>'[5]4-97RPT'!Q40</f>
        <v>0</v>
      </c>
      <c r="N327" s="3">
        <f>'[5]4-97RPT'!S40</f>
        <v>0</v>
      </c>
      <c r="P327" s="15">
        <f>'[5]4-97RPT'!U40</f>
        <v>0</v>
      </c>
      <c r="Q327" s="12"/>
      <c r="R327" s="50">
        <f>'[5]4-97RPT'!W40</f>
        <v>0</v>
      </c>
    </row>
    <row r="328" spans="1:18" ht="15">
      <c r="A328" s="13" t="s">
        <v>31</v>
      </c>
      <c r="B328" s="51"/>
      <c r="D328" s="50"/>
      <c r="F328" s="15"/>
      <c r="G328" s="51"/>
      <c r="H328" s="12"/>
      <c r="I328" s="15"/>
      <c r="J328" s="51"/>
      <c r="K328" s="51"/>
      <c r="L328" s="15"/>
      <c r="P328" s="15"/>
      <c r="Q328" s="12"/>
      <c r="R328" s="50"/>
    </row>
    <row r="329" spans="1:18" ht="15">
      <c r="A329" s="13" t="s">
        <v>32</v>
      </c>
      <c r="B329" s="51">
        <f>'[5]4-97RPT'!C42</f>
        <v>0</v>
      </c>
      <c r="D329" s="50">
        <f>'[5]4-97RPT'!E42</f>
        <v>3282000</v>
      </c>
      <c r="E329" s="14"/>
      <c r="F329" s="15">
        <f>'[5]4-97RPT'!G42</f>
        <v>3282000</v>
      </c>
      <c r="G329" s="51">
        <f>'[5]4-97RPT'!I42</f>
        <v>1015713</v>
      </c>
      <c r="H329" s="12"/>
      <c r="I329" s="15">
        <f>'[5]4-97RPT'!M42</f>
        <v>2266287</v>
      </c>
      <c r="J329" s="51">
        <f>'[5]4-97RPT'!O42</f>
        <v>3282000</v>
      </c>
      <c r="K329" s="51"/>
      <c r="L329" s="15">
        <f>'[5]4-97RPT'!Q42</f>
        <v>0</v>
      </c>
      <c r="N329" s="3">
        <f>'[5]4-97RPT'!S42</f>
        <v>0</v>
      </c>
      <c r="P329" s="15">
        <f>'[5]4-97RPT'!U42</f>
        <v>0</v>
      </c>
      <c r="Q329" s="12"/>
      <c r="R329" s="50">
        <f>'[5]4-97RPT'!W42</f>
        <v>0</v>
      </c>
    </row>
    <row r="330" spans="1:18" ht="15">
      <c r="A330" s="13"/>
      <c r="B330" s="51"/>
      <c r="D330" s="50"/>
      <c r="E330" s="14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">
      <c r="A331" s="13"/>
      <c r="B331" s="51"/>
      <c r="D331" s="50"/>
      <c r="E331" s="14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2:18" ht="15"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2:18" ht="15"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2:18" ht="15"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2:18" ht="15"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2:18" ht="15"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1:18" ht="18">
      <c r="A345" s="73">
        <v>2</v>
      </c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50"/>
    </row>
    <row r="346" spans="1:17" ht="20.2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 ht="20.25">
      <c r="A347" s="75" t="s">
        <v>56</v>
      </c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 ht="20.25">
      <c r="A348" s="75" t="str">
        <f>$A$3</f>
        <v>FINANCIAL STATUS AS OF OCTOBER 31, 2005</v>
      </c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8" ht="15">
      <c r="A349" s="4"/>
      <c r="H349" s="68" t="str">
        <f>$H$4</f>
        <v>SFY 2005-06</v>
      </c>
    </row>
    <row r="350" spans="2:16" ht="15">
      <c r="B350" s="6">
        <v>-1</v>
      </c>
      <c r="C350" s="7"/>
      <c r="D350" s="6">
        <v>-2</v>
      </c>
      <c r="E350" s="6"/>
      <c r="F350" s="6">
        <v>-3</v>
      </c>
      <c r="G350" s="6">
        <v>-4</v>
      </c>
      <c r="H350" s="7"/>
      <c r="I350" s="6">
        <v>-5</v>
      </c>
      <c r="J350" s="6">
        <v>-6</v>
      </c>
      <c r="K350" s="6"/>
      <c r="L350" s="6">
        <v>-7</v>
      </c>
      <c r="M350" s="7"/>
      <c r="N350" s="38">
        <v>-8</v>
      </c>
      <c r="O350" s="7"/>
      <c r="P350" s="6">
        <v>-9</v>
      </c>
    </row>
    <row r="351" ht="15">
      <c r="P351" s="8" t="s">
        <v>0</v>
      </c>
    </row>
    <row r="352" spans="6:16" ht="15">
      <c r="F352" s="8" t="s">
        <v>0</v>
      </c>
      <c r="G352" s="8" t="s">
        <v>1</v>
      </c>
      <c r="I352" s="8" t="s">
        <v>2</v>
      </c>
      <c r="J352" s="8" t="s">
        <v>3</v>
      </c>
      <c r="K352" s="8"/>
      <c r="L352" s="8" t="str">
        <f>$L$7</f>
        <v>2005-2006</v>
      </c>
      <c r="N352" s="39" t="s">
        <v>2</v>
      </c>
      <c r="P352" s="8" t="s">
        <v>2</v>
      </c>
    </row>
    <row r="353" spans="2:16" ht="15">
      <c r="B353" s="8" t="s">
        <v>4</v>
      </c>
      <c r="D353" s="8" t="str">
        <f>$D$8</f>
        <v>2005-2006</v>
      </c>
      <c r="E353" s="8"/>
      <c r="F353" s="8" t="s">
        <v>2</v>
      </c>
      <c r="G353" s="8" t="s">
        <v>5</v>
      </c>
      <c r="I353" s="8" t="s">
        <v>5</v>
      </c>
      <c r="J353" s="8" t="s">
        <v>5</v>
      </c>
      <c r="K353" s="8"/>
      <c r="L353" s="8" t="s">
        <v>2</v>
      </c>
      <c r="N353" s="39" t="s">
        <v>49</v>
      </c>
      <c r="P353" s="8" t="s">
        <v>6</v>
      </c>
    </row>
    <row r="354" spans="2:16" ht="15">
      <c r="B354" s="8" t="s">
        <v>7</v>
      </c>
      <c r="D354" s="8" t="s">
        <v>8</v>
      </c>
      <c r="E354" s="8"/>
      <c r="F354" s="8" t="s">
        <v>9</v>
      </c>
      <c r="G354" s="8" t="s">
        <v>10</v>
      </c>
      <c r="I354" s="8" t="s">
        <v>39</v>
      </c>
      <c r="J354" s="8" t="s">
        <v>11</v>
      </c>
      <c r="K354" s="8"/>
      <c r="L354" s="8" t="s">
        <v>71</v>
      </c>
      <c r="N354" s="39" t="s">
        <v>6</v>
      </c>
      <c r="P354" s="8" t="s">
        <v>43</v>
      </c>
    </row>
    <row r="355" spans="2:16" ht="15">
      <c r="B355" s="9" t="str">
        <f>$B$10</f>
        <v>on 4/1/05</v>
      </c>
      <c r="D355" s="9" t="s">
        <v>9</v>
      </c>
      <c r="E355" s="9"/>
      <c r="F355" s="9" t="str">
        <f>$F$10</f>
        <v>2005-2006</v>
      </c>
      <c r="G355" s="62">
        <f>$G$10</f>
        <v>38656</v>
      </c>
      <c r="H355" s="29"/>
      <c r="I355" s="9" t="s">
        <v>40</v>
      </c>
      <c r="J355" s="9" t="s">
        <v>2</v>
      </c>
      <c r="K355" s="9"/>
      <c r="L355" s="9" t="s">
        <v>5</v>
      </c>
      <c r="M355" s="29"/>
      <c r="N355" s="40" t="str">
        <f>$N$10</f>
        <v>at 3/31/06</v>
      </c>
      <c r="P355" s="9" t="s">
        <v>40</v>
      </c>
    </row>
    <row r="356" ht="15">
      <c r="N356" s="41"/>
    </row>
    <row r="357" spans="1:16" ht="18">
      <c r="A357" s="10" t="s">
        <v>12</v>
      </c>
      <c r="B357" s="12"/>
      <c r="D357" s="11"/>
      <c r="E357" s="12"/>
      <c r="G357" s="12"/>
      <c r="H357" s="12"/>
      <c r="I357" s="12"/>
      <c r="J357" s="12"/>
      <c r="K357" s="12"/>
      <c r="L357" s="12"/>
      <c r="M357" s="12"/>
      <c r="N357" s="22"/>
      <c r="O357" s="12"/>
      <c r="P357" s="11"/>
    </row>
    <row r="358" spans="1:18" ht="15">
      <c r="A358" s="13" t="s">
        <v>13</v>
      </c>
      <c r="B358" s="12">
        <f>B13+B71+B129+B185+B242+B300</f>
        <v>24649032</v>
      </c>
      <c r="C358" s="12"/>
      <c r="D358" s="16"/>
      <c r="E358" s="15"/>
      <c r="F358" s="12">
        <f>F13+F71+F129+F185+F242+F300</f>
        <v>24649032</v>
      </c>
      <c r="G358" s="15">
        <f>G13+G71+G129+G185+G242+G300</f>
        <v>13391031.76</v>
      </c>
      <c r="H358" s="12"/>
      <c r="I358" s="15">
        <f>I13+I71+I129+I185+I242+I300</f>
        <v>11258000.24</v>
      </c>
      <c r="J358" s="15">
        <f>I358+G358</f>
        <v>24649032</v>
      </c>
      <c r="K358" s="15"/>
      <c r="L358" s="15">
        <f>L13+L71+L129+L185+L242+L300</f>
        <v>0</v>
      </c>
      <c r="M358" s="12"/>
      <c r="N358" s="15">
        <f>N13+N71+N129+N185+N242+N300</f>
        <v>0</v>
      </c>
      <c r="O358" s="12"/>
      <c r="P358" s="16"/>
      <c r="Q358" s="12"/>
      <c r="R358" s="12"/>
    </row>
    <row r="359" spans="1:18" ht="15">
      <c r="A359" s="13" t="s">
        <v>14</v>
      </c>
      <c r="B359" s="12">
        <f>B14+B72+B130+B186+B243+B301+B131+1</f>
        <v>15549968</v>
      </c>
      <c r="C359" s="72" t="s">
        <v>44</v>
      </c>
      <c r="D359" s="18"/>
      <c r="E359" s="21"/>
      <c r="F359" s="12">
        <f>F14+F72+F130+F186+F243+F301+F131+1</f>
        <v>15549968</v>
      </c>
      <c r="G359" s="21">
        <f>G14+G72+SUM(G130:G130)+G186+G243+G301</f>
        <v>4028823.88</v>
      </c>
      <c r="H359" s="12"/>
      <c r="I359" s="12">
        <f>I14+I72+I130+I186+I243+I301+I131+1</f>
        <v>10483707.120000001</v>
      </c>
      <c r="J359" s="12">
        <f>J14+J72+J130+J186+J243+J301+J131+1</f>
        <v>16349968</v>
      </c>
      <c r="K359" s="21"/>
      <c r="L359" s="12">
        <f>L14+L72+L130+L186+L243+L301+L131</f>
        <v>-800000</v>
      </c>
      <c r="M359" s="12" t="s">
        <v>72</v>
      </c>
      <c r="N359" s="12">
        <f>N14+N72+N130+N186+N243+N301+N131</f>
        <v>-800000</v>
      </c>
      <c r="O359" s="12" t="s">
        <v>72</v>
      </c>
      <c r="P359" s="18"/>
      <c r="Q359" s="12"/>
      <c r="R359" s="12"/>
    </row>
    <row r="360" spans="1:18" ht="15">
      <c r="A360" s="19"/>
      <c r="B360" s="12"/>
      <c r="C360" s="12"/>
      <c r="D360" s="16"/>
      <c r="E360" s="15"/>
      <c r="F360" s="15"/>
      <c r="G360" s="15"/>
      <c r="H360" s="12"/>
      <c r="I360" s="15"/>
      <c r="J360" s="15"/>
      <c r="K360" s="15"/>
      <c r="L360" s="36"/>
      <c r="M360" s="12"/>
      <c r="N360" s="12"/>
      <c r="O360" s="12"/>
      <c r="P360" s="16"/>
      <c r="Q360" s="12"/>
      <c r="R360" s="12"/>
    </row>
    <row r="361" spans="1:18" ht="15">
      <c r="A361" s="3" t="s">
        <v>57</v>
      </c>
      <c r="B361" s="23">
        <f>B29</f>
        <v>1425000</v>
      </c>
      <c r="C361" s="72" t="s">
        <v>44</v>
      </c>
      <c r="D361" s="18"/>
      <c r="E361" s="21"/>
      <c r="F361" s="70">
        <f>F29</f>
        <v>1425000</v>
      </c>
      <c r="G361" s="70">
        <f>G29</f>
        <v>895196.39</v>
      </c>
      <c r="H361" s="70"/>
      <c r="I361" s="70">
        <f>I29</f>
        <v>529803.61</v>
      </c>
      <c r="J361" s="70">
        <f>J29</f>
        <v>1425000</v>
      </c>
      <c r="K361" s="70"/>
      <c r="L361" s="70">
        <f>L29</f>
        <v>0</v>
      </c>
      <c r="M361" s="23" t="s">
        <v>44</v>
      </c>
      <c r="N361" s="70">
        <f>N29</f>
        <v>0</v>
      </c>
      <c r="O361" s="22" t="s">
        <v>44</v>
      </c>
      <c r="P361" s="18"/>
      <c r="Q361" s="12"/>
      <c r="R361" s="12"/>
    </row>
    <row r="362" spans="1:18" ht="15">
      <c r="A362" s="19" t="s">
        <v>58</v>
      </c>
      <c r="B362" s="12">
        <f>SUM(B358:B361)</f>
        <v>41624000</v>
      </c>
      <c r="C362" s="12"/>
      <c r="D362" s="11"/>
      <c r="E362" s="12"/>
      <c r="F362" s="12">
        <f>SUM(F358:F361)</f>
        <v>41624000</v>
      </c>
      <c r="G362" s="12">
        <f>SUM(G358:G361)</f>
        <v>18315052.03</v>
      </c>
      <c r="H362" s="12"/>
      <c r="I362" s="12">
        <f>SUM(I358:I361)</f>
        <v>22271510.97</v>
      </c>
      <c r="J362" s="12">
        <f>SUM(J358:J361)</f>
        <v>42424000</v>
      </c>
      <c r="K362" s="12"/>
      <c r="L362" s="12">
        <f>SUM(L358:L361)</f>
        <v>-800000</v>
      </c>
      <c r="M362" s="63"/>
      <c r="N362" s="12">
        <f>SUM(N358:N361)</f>
        <v>-800000</v>
      </c>
      <c r="O362" s="63"/>
      <c r="P362" s="11"/>
      <c r="Q362" s="12"/>
      <c r="R362" s="12"/>
    </row>
    <row r="363" spans="2:18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63"/>
      <c r="M363" s="12"/>
      <c r="N363" s="12"/>
      <c r="O363" s="12"/>
      <c r="P363" s="12"/>
      <c r="Q363" s="12"/>
      <c r="R363" s="12"/>
    </row>
    <row r="364" ht="15">
      <c r="R364" s="12"/>
    </row>
    <row r="365" spans="1:18" ht="15">
      <c r="A365" s="3" t="s">
        <v>45</v>
      </c>
      <c r="R365" s="12"/>
    </row>
    <row r="366" ht="15">
      <c r="R366" s="12"/>
    </row>
    <row r="367" ht="15">
      <c r="R367" s="12"/>
    </row>
    <row r="368" ht="15">
      <c r="R368" s="12"/>
    </row>
    <row r="369" spans="1:18" ht="15">
      <c r="A369" s="3" t="s">
        <v>45</v>
      </c>
      <c r="R369" s="12"/>
    </row>
    <row r="370" spans="1:18" ht="18">
      <c r="A370" s="20" t="s">
        <v>20</v>
      </c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63"/>
      <c r="M370" s="12"/>
      <c r="N370" s="12"/>
      <c r="O370" s="12"/>
      <c r="P370" s="12"/>
      <c r="Q370" s="12"/>
      <c r="R370" s="12"/>
    </row>
    <row r="371" spans="1:18" ht="15">
      <c r="A371" s="13" t="s">
        <v>70</v>
      </c>
      <c r="B371" s="21">
        <f>SUM(B23)+SUM(B95:B97)+SUM(B151:B156)+SUM(B211:B220)+SUM(B257)+SUM(B323:B329)</f>
        <v>58218347</v>
      </c>
      <c r="C371" s="21"/>
      <c r="D371" s="21">
        <f>SUM(D23)+SUM(D95:D97)+SUM(D151:D156)+SUM(D211:D220)+SUM(D257)+SUM(D323:D329)</f>
        <v>152165894</v>
      </c>
      <c r="E371" s="21"/>
      <c r="F371" s="21">
        <f>SUM(F23)+SUM(F95:F97)+SUM(F151:F156)+SUM(F211:F220)+SUM(F257)+SUM(F323:F329)</f>
        <v>210384241</v>
      </c>
      <c r="G371" s="21">
        <f>SUM(G23)+SUM(G95:G97)+SUM(G151:G156)+SUM(G211:G220)+SUM(G257)+SUM(G323:G329)</f>
        <v>71714598.11</v>
      </c>
      <c r="H371" s="21"/>
      <c r="I371" s="21">
        <f>SUM(I23)+SUM(I95:I97)+SUM(I151:I156)+SUM(I211:I220)+SUM(I257)+SUM(I323:I329)</f>
        <v>68365364.89</v>
      </c>
      <c r="J371" s="21">
        <f>SUM(J23)+SUM(J95:J97)+SUM(J151:J156)+SUM(J211:J220)+SUM(J257)+SUM(J323:J329)</f>
        <v>140079963</v>
      </c>
      <c r="K371" s="21"/>
      <c r="L371" s="21">
        <f>SUM(L23)+SUM(L95:L97)+SUM(L151:L156)+SUM(L211:L220)+SUM(L257)+SUM(L323:L329)</f>
        <v>12085931</v>
      </c>
      <c r="M371" s="21"/>
      <c r="N371" s="21">
        <f>SUM(N23)+SUM(N95:N97)+SUM(N151:N156)+SUM(N211:N220)+SUM(N257)+SUM(N323:N329)</f>
        <v>22910956</v>
      </c>
      <c r="O371" s="21"/>
      <c r="P371" s="21">
        <f>SUM(P23)+SUM(P95:P97)+SUM(P151:P156)+SUM(P211:P220)+SUM(P257)+SUM(P323:P329)</f>
        <v>70304278</v>
      </c>
      <c r="Q371" s="21"/>
      <c r="R371" s="21">
        <f>SUM(R23)+SUM(R95:R97)+SUM(R151:R156)+SUM(R211:R220)+SUM(R257)+SUM(R323:R329)</f>
        <v>-10825025</v>
      </c>
    </row>
    <row r="372" spans="2:18" ht="1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64"/>
      <c r="M372" s="22"/>
      <c r="N372" s="22"/>
      <c r="O372" s="22"/>
      <c r="P372" s="22"/>
      <c r="Q372" s="22"/>
      <c r="R372" s="12"/>
    </row>
    <row r="373" spans="1:18" ht="15">
      <c r="A373" s="19"/>
      <c r="B373" s="15"/>
      <c r="C373" s="12"/>
      <c r="D373" s="15"/>
      <c r="E373" s="15"/>
      <c r="F373" s="15"/>
      <c r="G373" s="15"/>
      <c r="H373" s="12"/>
      <c r="I373" s="15"/>
      <c r="J373" s="15"/>
      <c r="K373" s="15"/>
      <c r="L373" s="36"/>
      <c r="M373" s="12"/>
      <c r="N373" s="12"/>
      <c r="O373" s="12"/>
      <c r="P373" s="15"/>
      <c r="Q373" s="12"/>
      <c r="R373" s="12"/>
    </row>
    <row r="374" spans="2:18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2:18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1"/>
      <c r="M377" s="11"/>
      <c r="N377" s="11"/>
      <c r="O377" s="11"/>
      <c r="P377" s="12"/>
      <c r="Q377" s="12"/>
      <c r="R377" s="12"/>
    </row>
    <row r="378" spans="1:18" ht="18">
      <c r="A378" s="10" t="s">
        <v>16</v>
      </c>
      <c r="B378" s="11"/>
      <c r="C378" s="11"/>
      <c r="D378" s="11"/>
      <c r="E378" s="11"/>
      <c r="F378" s="12"/>
      <c r="G378" s="12"/>
      <c r="H378" s="12"/>
      <c r="I378" s="12"/>
      <c r="J378" s="12"/>
      <c r="K378" s="12"/>
      <c r="L378" s="11"/>
      <c r="M378" s="11"/>
      <c r="N378" s="11"/>
      <c r="O378" s="11"/>
      <c r="P378" s="12"/>
      <c r="Q378" s="12"/>
      <c r="R378" s="12"/>
    </row>
    <row r="379" spans="1:18" ht="15">
      <c r="A379" s="13" t="s">
        <v>13</v>
      </c>
      <c r="B379" s="11"/>
      <c r="C379" s="11"/>
      <c r="D379" s="11"/>
      <c r="E379" s="11"/>
      <c r="F379" s="15">
        <f aca="true" t="shared" si="0" ref="F379:G381">F33+F39+F82+F88+F138+F144+F192+F198+F204+F249+F310+F316</f>
        <v>74661924</v>
      </c>
      <c r="G379" s="15">
        <f t="shared" si="0"/>
        <v>5663002.87</v>
      </c>
      <c r="H379" s="12"/>
      <c r="I379" s="15">
        <f aca="true" t="shared" si="1" ref="I379:J381">I33+I39+I82+I88+I138+I144+I192+I198+I204+I249+I310+I316</f>
        <v>68998921.13</v>
      </c>
      <c r="J379" s="15">
        <f t="shared" si="1"/>
        <v>74661924</v>
      </c>
      <c r="K379" s="15"/>
      <c r="L379" s="11"/>
      <c r="M379" s="11"/>
      <c r="N379" s="11"/>
      <c r="O379" s="11"/>
      <c r="P379" s="15">
        <f>P33+P39+P82+P88+P138+P144+P192+P198+P204+P249+P310+P316</f>
        <v>0</v>
      </c>
      <c r="Q379" s="12"/>
      <c r="R379" s="15">
        <f>R33+R39+R82+R88+R138+R144+R192+R198+R204+R249+R310+R316</f>
        <v>0</v>
      </c>
    </row>
    <row r="380" spans="1:18" ht="15">
      <c r="A380" s="13" t="s">
        <v>14</v>
      </c>
      <c r="B380" s="11"/>
      <c r="C380" s="11"/>
      <c r="D380" s="11"/>
      <c r="E380" s="11"/>
      <c r="F380" s="15">
        <f t="shared" si="0"/>
        <v>55968324</v>
      </c>
      <c r="G380" s="15">
        <f t="shared" si="0"/>
        <v>149860.97</v>
      </c>
      <c r="H380" s="15"/>
      <c r="I380" s="15">
        <f t="shared" si="1"/>
        <v>55818463.03</v>
      </c>
      <c r="J380" s="15">
        <f t="shared" si="1"/>
        <v>55968324</v>
      </c>
      <c r="K380" s="15"/>
      <c r="L380" s="11"/>
      <c r="M380" s="11"/>
      <c r="N380" s="11"/>
      <c r="O380" s="11"/>
      <c r="P380" s="15">
        <f>P34+P40+P83+P89+P139+P145+P193+P199+P205+P250+P311+P317</f>
        <v>0</v>
      </c>
      <c r="Q380" s="12"/>
      <c r="R380" s="15">
        <f>R34+R40+R83+R89+R139+R145+R193+R199+R205+R250+R311+R317</f>
        <v>0</v>
      </c>
    </row>
    <row r="381" spans="1:18" ht="15">
      <c r="A381" s="13" t="s">
        <v>18</v>
      </c>
      <c r="B381" s="11"/>
      <c r="C381" s="11"/>
      <c r="D381" s="11"/>
      <c r="E381" s="11"/>
      <c r="F381" s="27">
        <f t="shared" si="0"/>
        <v>47803814</v>
      </c>
      <c r="G381" s="27">
        <f t="shared" si="0"/>
        <v>0</v>
      </c>
      <c r="H381" s="27"/>
      <c r="I381" s="27">
        <f t="shared" si="1"/>
        <v>47803814</v>
      </c>
      <c r="J381" s="27">
        <f t="shared" si="1"/>
        <v>47803814</v>
      </c>
      <c r="K381" s="21"/>
      <c r="L381" s="11"/>
      <c r="M381" s="11"/>
      <c r="N381" s="11"/>
      <c r="O381" s="11"/>
      <c r="P381" s="27">
        <f>P35+P41+P84+P90+P140+P146+P194+P200+P206+P251+P312+P318</f>
        <v>0</v>
      </c>
      <c r="Q381" s="12"/>
      <c r="R381" s="27">
        <f>R35+R41+R84+R90+R140+R146+R194+R200+R206+R251+R312+R318</f>
        <v>0</v>
      </c>
    </row>
    <row r="382" spans="1:18" ht="15">
      <c r="A382" s="19" t="s">
        <v>15</v>
      </c>
      <c r="B382" s="11"/>
      <c r="C382" s="11"/>
      <c r="D382" s="11"/>
      <c r="E382" s="11"/>
      <c r="F382" s="21">
        <f>F381+F380+F379</f>
        <v>178434062</v>
      </c>
      <c r="G382" s="21">
        <f>SUM(G379:G381)</f>
        <v>5812863.84</v>
      </c>
      <c r="H382" s="12"/>
      <c r="I382" s="21">
        <f>SUM(I379:I381)</f>
        <v>172621198.16</v>
      </c>
      <c r="J382" s="21">
        <f>SUM(J379:J381)</f>
        <v>178434062</v>
      </c>
      <c r="K382" s="21"/>
      <c r="L382" s="11"/>
      <c r="M382" s="11"/>
      <c r="N382" s="11"/>
      <c r="O382" s="11"/>
      <c r="P382" s="21">
        <f>P36+P42+P85+P91+P141+P147+P195+P201+P207+P252+P313+P319</f>
        <v>0</v>
      </c>
      <c r="Q382" s="12"/>
      <c r="R382" s="21">
        <f>R36+R42+R85+R91+R141+R147+R195+R201+R207+R252+R313+R319</f>
        <v>0</v>
      </c>
    </row>
    <row r="383" spans="2:15" ht="15">
      <c r="B383" s="11"/>
      <c r="C383" s="11"/>
      <c r="D383" s="11"/>
      <c r="E383" s="11"/>
      <c r="F383" s="12"/>
      <c r="L383" s="11"/>
      <c r="M383" s="11"/>
      <c r="N383" s="11"/>
      <c r="O383" s="11"/>
    </row>
    <row r="388" ht="15">
      <c r="A388" s="3" t="s">
        <v>94</v>
      </c>
    </row>
    <row r="389" ht="15">
      <c r="A389" s="3" t="s">
        <v>92</v>
      </c>
    </row>
    <row r="402" ht="15">
      <c r="A402" s="13"/>
    </row>
    <row r="403" spans="1:17" ht="18">
      <c r="A403" s="73">
        <v>1</v>
      </c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</sheetData>
  <mergeCells count="28">
    <mergeCell ref="A229:P229"/>
    <mergeCell ref="A288:P288"/>
    <mergeCell ref="A289:P289"/>
    <mergeCell ref="A290:P290"/>
    <mergeCell ref="A230:P230"/>
    <mergeCell ref="A232:P232"/>
    <mergeCell ref="A231:P231"/>
    <mergeCell ref="A1:P1"/>
    <mergeCell ref="A2:P2"/>
    <mergeCell ref="A59:P59"/>
    <mergeCell ref="A3:P3"/>
    <mergeCell ref="A58:P58"/>
    <mergeCell ref="A175:P175"/>
    <mergeCell ref="A118:P118"/>
    <mergeCell ref="A60:P60"/>
    <mergeCell ref="A61:P61"/>
    <mergeCell ref="A117:P117"/>
    <mergeCell ref="A173:P173"/>
    <mergeCell ref="A174:P174"/>
    <mergeCell ref="A119:P119"/>
    <mergeCell ref="A172:P172"/>
    <mergeCell ref="A116:P116"/>
    <mergeCell ref="A403:Q403"/>
    <mergeCell ref="A347:Q347"/>
    <mergeCell ref="A345:Q345"/>
    <mergeCell ref="A287:Q287"/>
    <mergeCell ref="A346:Q346"/>
    <mergeCell ref="A348:Q348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8" max="16" man="1"/>
    <brk id="116" max="255" man="1"/>
    <brk id="172" max="15" man="1"/>
    <brk id="229" max="15" man="1"/>
    <brk id="287" max="255" man="1"/>
    <brk id="34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2005-11-02T00:37:38Z</cp:lastPrinted>
  <dcterms:created xsi:type="dcterms:W3CDTF">1997-08-26T11:57:27Z</dcterms:created>
  <dcterms:modified xsi:type="dcterms:W3CDTF">2005-11-03T16:26:10Z</dcterms:modified>
  <cp:category/>
  <cp:version/>
  <cp:contentType/>
  <cp:contentStatus/>
</cp:coreProperties>
</file>