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<sst xmlns="http://schemas.openxmlformats.org/spreadsheetml/2006/main" count="503" uniqueCount="107">
  <si>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</si>
  <si>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</si>
  <si>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</si>
  <si>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</si>
  <si>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</si>
  <si>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</si>
  <si>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</si>
  <si>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</si>
  <si>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</si>
  <si>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</si>
  <si>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</si>
  <si>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</si>
  <si>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</si>
  <si>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</si>
  <si>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</si>
  <si>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</si>
  <si>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</si>
  <si>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</si>
  <si>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</si>
  <si>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</si>
  <si>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</si>
  <si>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</si>
  <si>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</si>
  <si>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</si>
  <si>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</si>
  <si>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</si>
  <si>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</si>
  <si>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</si>
  <si>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</si>
  <si>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</si>
  <si>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</si>
  <si>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</si>
  <si>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</si>
  <si>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</si>
  <si>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</si>
  <si>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</si>
  <si>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</si>
  <si>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</si>
  <si>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</si>
  <si>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</si>
  <si>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</si>
  <si>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</si>
  <si>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</si>
  <si>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</si>
  <si>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</si>
  <si>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</si>
  <si>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</si>
  <si>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</si>
  <si>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</si>
  <si>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</si>
  <si>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</si>
  <si>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</si>
  <si>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</si>
  <si>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</si>
  <si>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</si>
  <si>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</si>
  <si>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</si>
  <si>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</si>
  <si>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</si>
  <si>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</si>
  <si>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</si>
  <si>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</si>
  <si>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</si>
  <si>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</si>
  <si>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</si>
  <si>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</si>
  <si>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</si>
  <si>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</si>
  <si>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</si>
  <si>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</si>
  <si>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</si>
  <si>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</si>
  <si>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</si>
  <si>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</si>
  <si>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</si>
  <si>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</si>
  <si>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</si>
  <si>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</si>
  <si>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</si>
  <si>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</si>
  <si>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</si>
  <si>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</si>
  <si>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</si>
  <si>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</si>
  <si>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</si>
  <si>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</si>
  <si>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</si>
  <si>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</si>
  <si>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</si>
  <si>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</si>
  <si>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</si>
  <si>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</si>
  <si>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</si>
  <si>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</si>
  <si>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</si>
  <si>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</si>
  <si>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</si>
  <si>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(d) Reflects $500,000 sweep to the Summer School for the Arts account; and $3,650,00 for the Empire State Performing Arts Center program and the New York State Theater Institute program.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</si>
  <si>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</si>
  <si>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</si>
  <si>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</si>
  <si>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</si>
  <si>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</si>
  <si>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</si>
  <si>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(b) This imbalance is the result of the use of prior year funds to meet current year one-time obligations and decreased revenue in the Cultural Education Account due to the economic downturn.</t>
  </si>
  <si>
    <t xml:space="preserve">  Summer School for the Arts</t>
  </si>
  <si>
    <t>FINANCIAL STATUS AS OF JANUARY 31,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</si>
</sst>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4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17550000</v>
          </cell>
          <cell r="G13">
            <v>17550000</v>
          </cell>
          <cell r="I13">
            <v>12495407</v>
          </cell>
          <cell r="K13">
            <v>5054593</v>
          </cell>
          <cell r="M13">
            <v>17550000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9024000</v>
          </cell>
          <cell r="G14">
            <v>9024000</v>
          </cell>
          <cell r="I14">
            <v>2859816</v>
          </cell>
          <cell r="K14">
            <v>6164184</v>
          </cell>
          <cell r="M14">
            <v>9024000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26574000</v>
          </cell>
          <cell r="G15">
            <v>26574000</v>
          </cell>
          <cell r="I15">
            <v>15355223</v>
          </cell>
          <cell r="K15">
            <v>11218777</v>
          </cell>
          <cell r="M15">
            <v>26574000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2007171</v>
          </cell>
          <cell r="I20">
            <v>435423.76</v>
          </cell>
          <cell r="K20">
            <v>1571747.24</v>
          </cell>
          <cell r="M20">
            <v>2007171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3737225</v>
          </cell>
          <cell r="I21">
            <v>14834.89</v>
          </cell>
          <cell r="K21">
            <v>3722390.11</v>
          </cell>
          <cell r="M21">
            <v>3737225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1745145</v>
          </cell>
          <cell r="I22">
            <v>56715.46</v>
          </cell>
          <cell r="K22">
            <v>1688429.54</v>
          </cell>
          <cell r="M22">
            <v>1745145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7489541</v>
          </cell>
          <cell r="I23">
            <v>506974.11000000004</v>
          </cell>
          <cell r="K23">
            <v>6982566.89</v>
          </cell>
          <cell r="M23">
            <v>7489541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15407596</v>
          </cell>
          <cell r="I26">
            <v>6234386.6</v>
          </cell>
          <cell r="K26">
            <v>9173209.4</v>
          </cell>
          <cell r="M26">
            <v>15407596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28573462</v>
          </cell>
          <cell r="I27">
            <v>6087846.11</v>
          </cell>
          <cell r="K27">
            <v>22485615.89</v>
          </cell>
          <cell r="M27">
            <v>28573462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9279903</v>
          </cell>
          <cell r="I28">
            <v>2564562.25</v>
          </cell>
          <cell r="K28">
            <v>6715340.75</v>
          </cell>
          <cell r="M28">
            <v>9279903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53260961</v>
          </cell>
          <cell r="I29">
            <v>14886794.96</v>
          </cell>
          <cell r="K29">
            <v>38374166.04</v>
          </cell>
          <cell r="M29">
            <v>53260961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944777</v>
          </cell>
          <cell r="K33">
            <v>623977</v>
          </cell>
          <cell r="M33">
            <v>1568754</v>
          </cell>
          <cell r="O33">
            <v>-478754</v>
          </cell>
          <cell r="Q33">
            <v>12571</v>
          </cell>
          <cell r="S33">
            <v>43283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42388</v>
          </cell>
          <cell r="K37">
            <v>838450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611000</v>
          </cell>
          <cell r="G13">
            <v>611000</v>
          </cell>
          <cell r="I13">
            <v>573570</v>
          </cell>
          <cell r="K13">
            <v>37430</v>
          </cell>
          <cell r="M13">
            <v>611000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159000</v>
          </cell>
          <cell r="G14">
            <v>159000</v>
          </cell>
          <cell r="I14">
            <v>12819</v>
          </cell>
          <cell r="K14">
            <v>146181</v>
          </cell>
          <cell r="M14">
            <v>159000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770000</v>
          </cell>
          <cell r="G15">
            <v>770000</v>
          </cell>
          <cell r="I15">
            <v>586389</v>
          </cell>
          <cell r="K15">
            <v>183611</v>
          </cell>
          <cell r="M15">
            <v>770000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3357762</v>
          </cell>
          <cell r="I20">
            <v>73504</v>
          </cell>
          <cell r="K20">
            <v>3284258</v>
          </cell>
          <cell r="M20">
            <v>3357762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1213023</v>
          </cell>
          <cell r="I21">
            <v>28299</v>
          </cell>
          <cell r="K21">
            <v>1184724</v>
          </cell>
          <cell r="M21">
            <v>1213023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1839598</v>
          </cell>
          <cell r="I22">
            <v>6635</v>
          </cell>
          <cell r="K22">
            <v>1832963</v>
          </cell>
          <cell r="M22">
            <v>1839598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6410383</v>
          </cell>
          <cell r="I23">
            <v>108438</v>
          </cell>
          <cell r="K23">
            <v>6301945</v>
          </cell>
          <cell r="M23">
            <v>6410383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4150000</v>
          </cell>
          <cell r="G35">
            <v>4150000</v>
          </cell>
          <cell r="I35">
            <v>3244581</v>
          </cell>
          <cell r="K35">
            <v>856726</v>
          </cell>
          <cell r="M35">
            <v>4101307</v>
          </cell>
          <cell r="O35">
            <v>48693</v>
          </cell>
          <cell r="Q35">
            <v>48693</v>
          </cell>
          <cell r="S35">
            <v>48693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1107230</v>
          </cell>
          <cell r="K36">
            <v>664770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4749700</v>
          </cell>
          <cell r="K38">
            <v>4000300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476374</v>
          </cell>
          <cell r="M39">
            <v>1300000</v>
          </cell>
          <cell r="O39">
            <v>203552</v>
          </cell>
          <cell r="Q39">
            <v>203552</v>
          </cell>
          <cell r="S39">
            <v>242785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28499</v>
          </cell>
          <cell r="K40">
            <v>171501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75028</v>
          </cell>
          <cell r="K41">
            <v>74972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390181</v>
          </cell>
          <cell r="K42">
            <v>-40181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394688</v>
          </cell>
          <cell r="K43">
            <v>177923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24078817</v>
          </cell>
          <cell r="K49">
            <v>11396660</v>
          </cell>
          <cell r="M49">
            <v>35475477</v>
          </cell>
          <cell r="O49">
            <v>-7475477</v>
          </cell>
          <cell r="Q49">
            <v>-5957502</v>
          </cell>
          <cell r="S49">
            <v>-5083725</v>
          </cell>
          <cell r="U49">
            <v>-1517975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3862350</v>
          </cell>
          <cell r="G13">
            <v>3862350</v>
          </cell>
          <cell r="I13">
            <v>3049162</v>
          </cell>
          <cell r="K13">
            <v>813188</v>
          </cell>
          <cell r="M13">
            <v>3862350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678501</v>
          </cell>
          <cell r="G14">
            <v>678501</v>
          </cell>
          <cell r="I14">
            <v>225200</v>
          </cell>
          <cell r="K14">
            <v>453301</v>
          </cell>
          <cell r="M14">
            <v>678501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3167400</v>
          </cell>
          <cell r="G16">
            <v>3167400</v>
          </cell>
          <cell r="I16">
            <v>2689982</v>
          </cell>
          <cell r="K16">
            <v>2285018</v>
          </cell>
          <cell r="M16">
            <v>4975000</v>
          </cell>
          <cell r="O16">
            <v>-1807600</v>
          </cell>
          <cell r="Q16">
            <v>-1807600</v>
          </cell>
          <cell r="S16">
            <v>-1807600</v>
          </cell>
        </row>
        <row r="17">
          <cell r="E17">
            <v>7708251</v>
          </cell>
          <cell r="G17">
            <v>7708251</v>
          </cell>
          <cell r="I17">
            <v>5964344</v>
          </cell>
          <cell r="K17">
            <v>3551507</v>
          </cell>
          <cell r="M17">
            <v>9515851</v>
          </cell>
          <cell r="O17">
            <v>-1807600</v>
          </cell>
          <cell r="Q17">
            <v>-1807600</v>
          </cell>
          <cell r="S17">
            <v>-1807600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539198</v>
          </cell>
          <cell r="K22">
            <v>500861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65822</v>
          </cell>
          <cell r="K23">
            <v>298666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50394</v>
          </cell>
          <cell r="K24">
            <v>318623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655414</v>
          </cell>
          <cell r="K25">
            <v>1118150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3165000</v>
          </cell>
          <cell r="G29">
            <v>5001702</v>
          </cell>
          <cell r="I29">
            <v>1819850</v>
          </cell>
          <cell r="K29">
            <v>688841</v>
          </cell>
          <cell r="M29">
            <v>2508691</v>
          </cell>
          <cell r="O29">
            <v>656309</v>
          </cell>
          <cell r="Q29">
            <v>1656309</v>
          </cell>
          <cell r="S29">
            <v>2493011</v>
          </cell>
          <cell r="U29">
            <v>-1000000</v>
          </cell>
        </row>
        <row r="30">
          <cell r="C30">
            <v>1628581</v>
          </cell>
          <cell r="E30">
            <v>375000</v>
          </cell>
          <cell r="G30">
            <v>2003581</v>
          </cell>
          <cell r="I30">
            <v>74418</v>
          </cell>
          <cell r="K30">
            <v>8582</v>
          </cell>
          <cell r="M30">
            <v>83000</v>
          </cell>
          <cell r="O30">
            <v>292000</v>
          </cell>
          <cell r="Q30">
            <v>292000</v>
          </cell>
          <cell r="S30">
            <v>1920581</v>
          </cell>
          <cell r="U30">
            <v>0</v>
          </cell>
        </row>
        <row r="31">
          <cell r="C31">
            <v>2349884</v>
          </cell>
          <cell r="E31">
            <v>7000000</v>
          </cell>
          <cell r="G31">
            <v>9349884</v>
          </cell>
          <cell r="I31">
            <v>4716089</v>
          </cell>
          <cell r="K31">
            <v>1774425</v>
          </cell>
          <cell r="M31">
            <v>6490514</v>
          </cell>
          <cell r="O31">
            <v>509486</v>
          </cell>
          <cell r="Q31">
            <v>539486</v>
          </cell>
          <cell r="S31">
            <v>2859370</v>
          </cell>
          <cell r="U31">
            <v>-30000</v>
          </cell>
        </row>
        <row r="32">
          <cell r="C32">
            <v>50701</v>
          </cell>
          <cell r="E32">
            <v>94000</v>
          </cell>
          <cell r="G32">
            <v>144701</v>
          </cell>
          <cell r="I32">
            <v>3322</v>
          </cell>
          <cell r="K32">
            <v>58878</v>
          </cell>
          <cell r="M32">
            <v>62200</v>
          </cell>
          <cell r="O32">
            <v>31800</v>
          </cell>
          <cell r="Q32">
            <v>31800</v>
          </cell>
          <cell r="S32">
            <v>82501</v>
          </cell>
          <cell r="U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8774000</v>
          </cell>
          <cell r="G13">
            <v>8774000</v>
          </cell>
          <cell r="I13">
            <v>5901243</v>
          </cell>
          <cell r="K13">
            <v>2872757</v>
          </cell>
          <cell r="M13">
            <v>8774000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2507749</v>
          </cell>
          <cell r="G14">
            <v>2507749</v>
          </cell>
          <cell r="I14">
            <v>734033</v>
          </cell>
          <cell r="K14">
            <v>1773716</v>
          </cell>
          <cell r="M14">
            <v>2507749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11281749</v>
          </cell>
          <cell r="G15">
            <v>11281749</v>
          </cell>
          <cell r="I15">
            <v>6635276</v>
          </cell>
          <cell r="K15">
            <v>4646473</v>
          </cell>
          <cell r="M15">
            <v>11281749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22464000</v>
          </cell>
          <cell r="G20">
            <v>25103300</v>
          </cell>
          <cell r="I20">
            <v>18070353</v>
          </cell>
          <cell r="K20">
            <v>5226268</v>
          </cell>
          <cell r="M20">
            <v>23296621</v>
          </cell>
          <cell r="O20">
            <v>-832621</v>
          </cell>
          <cell r="Q20">
            <v>667379</v>
          </cell>
          <cell r="S20">
            <v>1806679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12804225</v>
          </cell>
          <cell r="K22">
            <v>5931600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39964000</v>
          </cell>
          <cell r="G23">
            <v>45574141</v>
          </cell>
          <cell r="I23">
            <v>30874578</v>
          </cell>
          <cell r="K23">
            <v>11157868</v>
          </cell>
          <cell r="M23">
            <v>42032446</v>
          </cell>
          <cell r="O23">
            <v>-2068446</v>
          </cell>
          <cell r="Q23">
            <v>831554</v>
          </cell>
          <cell r="S23">
            <v>3541695</v>
          </cell>
          <cell r="U23">
            <v>-2900000</v>
          </cell>
        </row>
        <row r="25">
          <cell r="C25">
            <v>5610141</v>
          </cell>
          <cell r="E25">
            <v>51245749</v>
          </cell>
          <cell r="G25">
            <v>56855890</v>
          </cell>
          <cell r="I25">
            <v>37509854</v>
          </cell>
          <cell r="K25">
            <v>15804341</v>
          </cell>
          <cell r="M25">
            <v>53314195</v>
          </cell>
          <cell r="O25">
            <v>-2068446</v>
          </cell>
          <cell r="Q25">
            <v>831554</v>
          </cell>
          <cell r="S25">
            <v>3541695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1638119</v>
          </cell>
          <cell r="K28">
            <v>271881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1894072</v>
          </cell>
          <cell r="K32">
            <v>2704159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3532</v>
          </cell>
          <cell r="K33">
            <v>328968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1897604</v>
          </cell>
          <cell r="K34">
            <v>3033127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34712541</v>
          </cell>
          <cell r="I14">
            <v>11053816.39</v>
          </cell>
          <cell r="K14">
            <v>23658724.61</v>
          </cell>
          <cell r="M14">
            <v>34712541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11323690</v>
          </cell>
          <cell r="I15">
            <v>8033</v>
          </cell>
          <cell r="K15">
            <v>11315657</v>
          </cell>
          <cell r="M15">
            <v>11323690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27537459</v>
          </cell>
          <cell r="I16">
            <v>0</v>
          </cell>
          <cell r="K16">
            <v>27537459</v>
          </cell>
          <cell r="M16">
            <v>27537459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73573690</v>
          </cell>
          <cell r="I17">
            <v>11061849.39</v>
          </cell>
          <cell r="K17">
            <v>62511840.61</v>
          </cell>
          <cell r="M17">
            <v>73573690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11014959</v>
          </cell>
          <cell r="I20">
            <v>4429293.12</v>
          </cell>
          <cell r="K20">
            <v>6585665.88</v>
          </cell>
          <cell r="M20">
            <v>11014959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9498922</v>
          </cell>
          <cell r="I21">
            <v>62245.24</v>
          </cell>
          <cell r="K21">
            <v>9436676.76</v>
          </cell>
          <cell r="M21">
            <v>9498922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12132842</v>
          </cell>
          <cell r="I22">
            <v>2610402.2600000002</v>
          </cell>
          <cell r="K22">
            <v>9522439.74</v>
          </cell>
          <cell r="M22">
            <v>12132842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32646723</v>
          </cell>
          <cell r="I23">
            <v>7101940.620000001</v>
          </cell>
          <cell r="K23">
            <v>25544782.38</v>
          </cell>
          <cell r="M23">
            <v>32646723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18920</v>
          </cell>
          <cell r="K27">
            <v>68080</v>
          </cell>
          <cell r="M27">
            <v>87000</v>
          </cell>
          <cell r="O27">
            <v>18000</v>
          </cell>
          <cell r="Q27">
            <v>18000</v>
          </cell>
          <cell r="S27">
            <v>122971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103457.48</v>
          </cell>
          <cell r="K29">
            <v>237929.52000000002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6445611.37</v>
          </cell>
          <cell r="K31">
            <v>3932388.63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5762250.28</v>
          </cell>
          <cell r="K33">
            <v>4063033.7199999997</v>
          </cell>
          <cell r="M33">
            <v>9825284</v>
          </cell>
          <cell r="O33">
            <v>120000</v>
          </cell>
          <cell r="Q33">
            <v>120000</v>
          </cell>
          <cell r="S33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OP - NEW report-no shading"/>
    </sheetNames>
    <sheetDataSet>
      <sheetData sheetId="0">
        <row r="13">
          <cell r="C13">
            <v>3508806</v>
          </cell>
          <cell r="E13">
            <v>45773894</v>
          </cell>
          <cell r="G13">
            <v>49282700</v>
          </cell>
          <cell r="I13">
            <v>29975833.28</v>
          </cell>
          <cell r="K13">
            <v>11993877.719999999</v>
          </cell>
          <cell r="M13">
            <v>41969711</v>
          </cell>
          <cell r="O13">
            <v>3804183</v>
          </cell>
          <cell r="Q13">
            <v>4644183</v>
          </cell>
          <cell r="S13">
            <v>7312989</v>
          </cell>
          <cell r="U13">
            <v>-840000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09">
      <selection activeCell="A109" sqref="A109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3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1"/>
      <c r="S1" s="2"/>
    </row>
    <row r="2" spans="1:19" ht="20.25">
      <c r="A2" s="114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  <c r="R2" s="1"/>
      <c r="S2" s="2"/>
    </row>
    <row r="3" spans="1:16" ht="20.25" customHeight="1">
      <c r="A3" s="115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40209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'[4]4-97RPT'!C13</f>
        <v>0</v>
      </c>
      <c r="C13" s="53"/>
      <c r="D13" s="37">
        <f>'[4]4-97RPT'!E13</f>
        <v>8774000</v>
      </c>
      <c r="E13" s="58"/>
      <c r="F13" s="13">
        <f>'[4]4-97RPT'!G13</f>
        <v>8774000</v>
      </c>
      <c r="G13" s="37">
        <f>'[4]4-97RPT'!I13</f>
        <v>5901243</v>
      </c>
      <c r="H13" s="11"/>
      <c r="I13" s="49">
        <f>'[4]4-97RPT'!K13</f>
        <v>2872757</v>
      </c>
      <c r="J13" s="13">
        <f>'[4]4-97RPT'!M13</f>
        <v>8774000</v>
      </c>
      <c r="K13" s="13"/>
      <c r="L13" s="13">
        <f>'[4]4-97RPT'!O13</f>
        <v>0</v>
      </c>
      <c r="N13" s="3">
        <f>'[4]4-97RPT'!Q13</f>
        <v>0</v>
      </c>
      <c r="P13" s="3">
        <f>'[4]4-97RPT'!S13</f>
        <v>0</v>
      </c>
      <c r="Q13" s="11"/>
      <c r="R13" s="36">
        <f>'[4]4-97RPT'!U13</f>
        <v>0</v>
      </c>
    </row>
    <row r="14" spans="1:18" ht="16.5">
      <c r="A14" s="12" t="s">
        <v>14</v>
      </c>
      <c r="B14" s="38">
        <f>'[4]4-97RPT'!C14</f>
        <v>0</v>
      </c>
      <c r="C14" s="54"/>
      <c r="D14" s="38">
        <f>'[4]4-97RPT'!E14</f>
        <v>2507749</v>
      </c>
      <c r="E14" s="53"/>
      <c r="F14" s="20">
        <f>'[4]4-97RPT'!G14</f>
        <v>2507749</v>
      </c>
      <c r="G14" s="38">
        <f>'[4]4-97RPT'!I14</f>
        <v>734033</v>
      </c>
      <c r="H14" s="18"/>
      <c r="I14" s="20">
        <f>'[4]4-97RPT'!K14</f>
        <v>1773716</v>
      </c>
      <c r="J14" s="20">
        <f>'[4]4-97RPT'!M14</f>
        <v>2507749</v>
      </c>
      <c r="K14" s="17"/>
      <c r="L14" s="20">
        <f>'[4]4-97RPT'!O14</f>
        <v>0</v>
      </c>
      <c r="M14" s="103"/>
      <c r="N14" s="21">
        <f>'[4]4-97RPT'!Q14</f>
        <v>0</v>
      </c>
      <c r="P14" s="21">
        <f>'[4]4-97RPT'!S14</f>
        <v>0</v>
      </c>
      <c r="Q14" s="11"/>
      <c r="R14" s="36">
        <f>'[4]4-97RPT'!U14</f>
        <v>0</v>
      </c>
    </row>
    <row r="15" spans="1:18" ht="16.5">
      <c r="A15" s="15" t="s">
        <v>15</v>
      </c>
      <c r="B15" s="37">
        <f>('[4]4-97RPT'!C15)</f>
        <v>0</v>
      </c>
      <c r="C15" s="54"/>
      <c r="D15" s="37">
        <f>('[4]4-97RPT'!E15)</f>
        <v>11281749</v>
      </c>
      <c r="E15" s="64"/>
      <c r="F15" s="13">
        <f>('[4]4-97RPT'!G15)</f>
        <v>11281749</v>
      </c>
      <c r="G15" s="37">
        <f>'[4]4-97RPT'!I15</f>
        <v>6635276</v>
      </c>
      <c r="H15" s="11"/>
      <c r="I15" s="13">
        <f>('[4]4-97RPT'!K15)</f>
        <v>4646473</v>
      </c>
      <c r="J15" s="13">
        <f>('[4]4-97RPT'!M15)</f>
        <v>11281749</v>
      </c>
      <c r="K15" s="13"/>
      <c r="L15" s="13">
        <f>'[4]4-97RPT'!O15</f>
        <v>0</v>
      </c>
      <c r="N15" s="3">
        <f>'[4]4-97RPT'!Q15</f>
        <v>0</v>
      </c>
      <c r="P15" s="3">
        <f>'[4]4-97RPT'!S15</f>
        <v>0</v>
      </c>
      <c r="Q15" s="11"/>
      <c r="R15" s="36">
        <f>'[4]4-97RPT'!U15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'[4]4-97RPT'!C20</f>
        <v>2639300</v>
      </c>
      <c r="C20" s="56"/>
      <c r="D20" s="40">
        <f>'[4]4-97RPT'!E20</f>
        <v>22464000</v>
      </c>
      <c r="E20" s="61"/>
      <c r="F20" s="17">
        <f>'[4]4-97RPT'!G20</f>
        <v>25103300</v>
      </c>
      <c r="G20" s="40">
        <f>'[4]4-97RPT'!I20</f>
        <v>18070353</v>
      </c>
      <c r="H20" s="18"/>
      <c r="I20" s="13">
        <f>'[4]4-97RPT'!K20</f>
        <v>5226268</v>
      </c>
      <c r="J20" s="37">
        <f>'[4]4-97RPT'!M20</f>
        <v>23296621</v>
      </c>
      <c r="K20" s="53"/>
      <c r="L20" s="17">
        <f>'[4]4-97RPT'!O20</f>
        <v>-832621</v>
      </c>
      <c r="M20" s="53" t="s">
        <v>31</v>
      </c>
      <c r="N20" s="18">
        <f>'[4]4-97RPT'!Q20</f>
        <v>667379</v>
      </c>
      <c r="O20" s="18"/>
      <c r="P20" s="17">
        <f>'[4]4-97RPT'!S20</f>
        <v>1806679</v>
      </c>
      <c r="Q20" s="11"/>
      <c r="R20" s="36">
        <f>'[4]4-97RPT'!U20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'[4]4-97RPT'!C22</f>
        <v>2970841</v>
      </c>
      <c r="C22" s="55"/>
      <c r="D22" s="38">
        <f>'[4]4-97RPT'!E22</f>
        <v>17500000</v>
      </c>
      <c r="E22" s="55"/>
      <c r="F22" s="20">
        <f>'[4]4-97RPT'!G22</f>
        <v>20470841</v>
      </c>
      <c r="G22" s="38">
        <f>'[4]4-97RPT'!I22</f>
        <v>12804225</v>
      </c>
      <c r="H22" s="18"/>
      <c r="I22" s="20">
        <f>'[4]4-97RPT'!K22</f>
        <v>5931600</v>
      </c>
      <c r="J22" s="38">
        <f>'[4]4-97RPT'!M22</f>
        <v>18735825</v>
      </c>
      <c r="K22" s="53"/>
      <c r="L22" s="20">
        <f>'[4]4-97RPT'!O22</f>
        <v>-1235825</v>
      </c>
      <c r="M22" s="53" t="s">
        <v>31</v>
      </c>
      <c r="N22" s="19">
        <f>'[4]4-97RPT'!Q22</f>
        <v>164175</v>
      </c>
      <c r="P22" s="20">
        <f>'[4]4-97RPT'!S22</f>
        <v>1735016</v>
      </c>
      <c r="Q22" s="11"/>
      <c r="R22" s="41">
        <f>'[4]4-97RPT'!U22</f>
        <v>-1400000</v>
      </c>
    </row>
    <row r="23" spans="1:18" ht="16.5">
      <c r="A23" s="15" t="s">
        <v>15</v>
      </c>
      <c r="B23" s="37">
        <f>'[4]4-97RPT'!C23</f>
        <v>5610141</v>
      </c>
      <c r="C23" s="53"/>
      <c r="D23" s="37">
        <f>'[4]4-97RPT'!E23</f>
        <v>39964000</v>
      </c>
      <c r="E23" s="64"/>
      <c r="F23" s="17">
        <f>'[4]4-97RPT'!G23</f>
        <v>45574141</v>
      </c>
      <c r="G23" s="37">
        <f>'[4]4-97RPT'!I23</f>
        <v>30874578</v>
      </c>
      <c r="H23" s="11"/>
      <c r="I23" s="13">
        <f>'[4]4-97RPT'!K23</f>
        <v>11157868</v>
      </c>
      <c r="J23" s="37">
        <f>'[4]4-97RPT'!M23</f>
        <v>42032446</v>
      </c>
      <c r="K23" s="37"/>
      <c r="L23" s="17">
        <f>'[4]4-97RPT'!O23</f>
        <v>-2068446</v>
      </c>
      <c r="M23" s="53"/>
      <c r="N23" s="18">
        <f>'[4]4-97RPT'!Q23</f>
        <v>831554</v>
      </c>
      <c r="O23" s="30"/>
      <c r="P23" s="17">
        <f>'[4]4-97RPT'!S23</f>
        <v>3541695</v>
      </c>
      <c r="Q23" s="11"/>
      <c r="R23" s="36">
        <f>'[4]4-97RPT'!U23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'[4]4-97RPT'!C25</f>
        <v>5610141</v>
      </c>
      <c r="D25" s="36">
        <f>'[4]4-97RPT'!E25</f>
        <v>51245749</v>
      </c>
      <c r="F25" s="36">
        <f>'[4]4-97RPT'!G25</f>
        <v>56855890</v>
      </c>
      <c r="G25" s="36">
        <f>'[4]4-97RPT'!I25</f>
        <v>37509854</v>
      </c>
      <c r="I25" s="36">
        <f>'[4]4-97RPT'!K25</f>
        <v>15804341</v>
      </c>
      <c r="J25" s="36">
        <f>'[4]4-97RPT'!M25</f>
        <v>53314195</v>
      </c>
      <c r="K25" s="36"/>
      <c r="L25" s="36">
        <f>'[4]4-97RPT'!O25</f>
        <v>-2068446</v>
      </c>
      <c r="M25" s="53"/>
      <c r="N25" s="36">
        <f>'[4]4-97RPT'!Q25</f>
        <v>831554</v>
      </c>
      <c r="P25" s="36">
        <f>'[4]4-97RPT'!S25</f>
        <v>3541695</v>
      </c>
      <c r="R25" s="36">
        <f>'[4]4-97RPT'!U25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'[4]4-97RPT'!$C$28</f>
        <v>0</v>
      </c>
      <c r="C29" s="54"/>
      <c r="D29" s="36">
        <f>'[4]4-97RPT'!E28</f>
        <v>1910000</v>
      </c>
      <c r="E29" s="58"/>
      <c r="F29" s="13">
        <f>'[4]4-97RPT'!$G$28</f>
        <v>1910000</v>
      </c>
      <c r="G29" s="37">
        <f>'[4]4-97RPT'!$I$28</f>
        <v>1638119</v>
      </c>
      <c r="H29" s="11"/>
      <c r="I29" s="13">
        <f>'[4]4-97RPT'!$K$28</f>
        <v>271881</v>
      </c>
      <c r="J29" s="3">
        <f>'[4]4-97RPT'!$M$28</f>
        <v>1910000</v>
      </c>
      <c r="L29" s="49">
        <f>'[4]4-97RPT'!$O$28</f>
        <v>0</v>
      </c>
      <c r="M29" s="57"/>
      <c r="N29" s="50">
        <f>'[4]4-97RPT'!$Q$28</f>
        <v>0</v>
      </c>
      <c r="O29" s="11"/>
      <c r="P29" s="50">
        <f>'[4]4-97RPT'!$S$28</f>
        <v>0</v>
      </c>
      <c r="Q29" s="11"/>
      <c r="R29" s="36">
        <f>'[4]4-97RPT'!U28</f>
        <v>0</v>
      </c>
    </row>
    <row r="30" ht="16.5">
      <c r="Q30" s="11"/>
    </row>
    <row r="31" spans="1:17" ht="18.75">
      <c r="A31" s="10" t="s">
        <v>88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'[4]4-97RPT'!C32</f>
        <v>N/A</v>
      </c>
      <c r="C33" s="57"/>
      <c r="D33" s="96" t="str">
        <f>'[4]4-97RPT'!E32</f>
        <v>N/A</v>
      </c>
      <c r="E33" s="57"/>
      <c r="F33" s="37">
        <f>'[4]4-97RPT'!G32</f>
        <v>4598231</v>
      </c>
      <c r="G33" s="37">
        <f>'[4]4-97RPT'!I32</f>
        <v>1894072</v>
      </c>
      <c r="H33" s="11"/>
      <c r="I33" s="13">
        <f>'[4]4-97RPT'!K32</f>
        <v>2704159</v>
      </c>
      <c r="J33" s="13">
        <f>'[4]4-97RPT'!M32</f>
        <v>4598231</v>
      </c>
      <c r="K33" s="13"/>
      <c r="L33" s="78" t="str">
        <f>'[4]4-97RPT'!O32</f>
        <v>N/A</v>
      </c>
      <c r="M33" s="59"/>
      <c r="N33" s="78" t="str">
        <f>'[4]4-97RPT'!Q32</f>
        <v>N/A</v>
      </c>
      <c r="O33" s="33"/>
      <c r="P33" s="78" t="str">
        <f>'[4]4-97RPT'!S32</f>
        <v>N/A</v>
      </c>
      <c r="Q33" s="11"/>
      <c r="R33" s="13">
        <f>'[4]4-97RPT'!U32</f>
        <v>0</v>
      </c>
    </row>
    <row r="34" spans="1:18" ht="16.5">
      <c r="A34" s="24" t="s">
        <v>14</v>
      </c>
      <c r="B34" s="97" t="str">
        <f>'[4]4-97RPT'!C33</f>
        <v>N/A</v>
      </c>
      <c r="C34" s="57"/>
      <c r="D34" s="97" t="str">
        <f>'[4]4-97RPT'!E33</f>
        <v>N/A</v>
      </c>
      <c r="E34" s="57"/>
      <c r="F34" s="38">
        <f>'[4]4-97RPT'!G33</f>
        <v>332500</v>
      </c>
      <c r="G34" s="38">
        <f>'[4]4-97RPT'!I33</f>
        <v>3532</v>
      </c>
      <c r="H34" s="11"/>
      <c r="I34" s="20">
        <f>'[4]4-97RPT'!K33</f>
        <v>328968</v>
      </c>
      <c r="J34" s="20">
        <f>'[4]4-97RPT'!M33</f>
        <v>332500</v>
      </c>
      <c r="K34" s="13"/>
      <c r="L34" s="81" t="str">
        <f>'[4]4-97RPT'!O33</f>
        <v>N/A</v>
      </c>
      <c r="M34" s="59"/>
      <c r="N34" s="81" t="str">
        <f>'[4]4-97RPT'!Q33</f>
        <v>N/A</v>
      </c>
      <c r="O34" s="33"/>
      <c r="P34" s="81" t="str">
        <f>'[4]4-97RPT'!S33</f>
        <v>N/A</v>
      </c>
      <c r="Q34" s="11"/>
      <c r="R34" s="20">
        <f>'[4]4-97RPT'!U33</f>
        <v>0</v>
      </c>
    </row>
    <row r="35" spans="1:18" ht="16.5">
      <c r="A35" s="73" t="s">
        <v>15</v>
      </c>
      <c r="B35" s="99" t="str">
        <f>'[4]4-97RPT'!C34</f>
        <v>N/A</v>
      </c>
      <c r="C35" s="57"/>
      <c r="D35" s="99" t="str">
        <f>'[4]4-97RPT'!E34</f>
        <v>N/A</v>
      </c>
      <c r="E35" s="57"/>
      <c r="F35" s="40">
        <f>'[4]4-97RPT'!G34</f>
        <v>4930731</v>
      </c>
      <c r="G35" s="40">
        <f>'[4]4-97RPT'!I34</f>
        <v>1897604</v>
      </c>
      <c r="H35" s="18"/>
      <c r="I35" s="17">
        <f>'[4]4-97RPT'!K34</f>
        <v>3033127</v>
      </c>
      <c r="J35" s="17">
        <f>'[4]4-97RPT'!M34</f>
        <v>4930731</v>
      </c>
      <c r="K35" s="17"/>
      <c r="L35" s="100" t="str">
        <f>'[4]4-97RPT'!O34</f>
        <v>N/A</v>
      </c>
      <c r="M35" s="57"/>
      <c r="N35" s="100" t="str">
        <f>'[4]4-97RPT'!Q34</f>
        <v>N/A</v>
      </c>
      <c r="O35" s="11"/>
      <c r="P35" s="100" t="str">
        <f>'[4]4-97RPT'!S34</f>
        <v>N/A</v>
      </c>
      <c r="Q35" s="11"/>
      <c r="R35" s="17">
        <f>'[4]4-97RPT'!U34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'[4]4-97RPT'!G38</f>
        <v>0</v>
      </c>
      <c r="G39" s="37">
        <f>'[4]4-97RPT'!I38</f>
        <v>0</v>
      </c>
      <c r="H39" s="11"/>
      <c r="I39" s="13">
        <f>'[4]4-97RPT'!K38</f>
        <v>0</v>
      </c>
      <c r="J39" s="13">
        <f>'[4]4-97RPT'!M38</f>
        <v>0</v>
      </c>
      <c r="K39" s="13"/>
      <c r="L39" s="11"/>
      <c r="M39" s="57"/>
      <c r="N39" s="11"/>
      <c r="O39" s="11"/>
      <c r="P39" s="13">
        <f>'[4]4-97RPT'!S38</f>
        <v>0</v>
      </c>
      <c r="Q39" s="11"/>
      <c r="R39" s="13">
        <f>'[4]4-97RPT'!U38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'[4]4-97RPT'!G39</f>
        <v>0</v>
      </c>
      <c r="G40" s="37">
        <f>'[4]4-97RPT'!I39</f>
        <v>0</v>
      </c>
      <c r="H40" s="11"/>
      <c r="I40" s="13">
        <f>'[4]4-97RPT'!K39</f>
        <v>0</v>
      </c>
      <c r="J40" s="13">
        <f>'[4]4-97RPT'!M39</f>
        <v>0</v>
      </c>
      <c r="K40" s="13"/>
      <c r="L40" s="11"/>
      <c r="M40" s="57"/>
      <c r="N40" s="11"/>
      <c r="O40" s="11"/>
      <c r="P40" s="13">
        <f>'[4]4-97RPT'!S39</f>
        <v>0</v>
      </c>
      <c r="Q40" s="11"/>
      <c r="R40" s="13">
        <f>'[4]4-97RPT'!U39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'[4]4-97RPT'!G40</f>
        <v>0</v>
      </c>
      <c r="G41" s="39">
        <f>'[4]4-97RPT'!I40</f>
        <v>0</v>
      </c>
      <c r="H41" s="19"/>
      <c r="I41" s="20">
        <f>'[4]4-97RPT'!K40</f>
        <v>0</v>
      </c>
      <c r="J41" s="20">
        <f>'[4]4-97RPT'!M40</f>
        <v>0</v>
      </c>
      <c r="K41" s="17"/>
      <c r="L41" s="11"/>
      <c r="M41" s="57"/>
      <c r="N41" s="11"/>
      <c r="O41" s="11"/>
      <c r="P41" s="20">
        <f>'[4]4-97RPT'!S40</f>
        <v>0</v>
      </c>
      <c r="Q41" s="11"/>
      <c r="R41" s="20">
        <f>'[4]4-97RPT'!U40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'[4]4-97RPT'!G41</f>
        <v>0</v>
      </c>
      <c r="G42" s="37">
        <f>'[4]4-97RPT'!I41</f>
        <v>0</v>
      </c>
      <c r="H42" s="11"/>
      <c r="I42" s="13">
        <f>'[4]4-97RPT'!K41</f>
        <v>0</v>
      </c>
      <c r="J42" s="13">
        <f>'[4]4-97RPT'!M41</f>
        <v>0</v>
      </c>
      <c r="K42" s="13"/>
      <c r="L42" s="11"/>
      <c r="M42" s="57"/>
      <c r="N42" s="11"/>
      <c r="O42" s="11"/>
      <c r="P42" s="13">
        <f>'[4]4-97RPT'!S41</f>
        <v>0</v>
      </c>
      <c r="Q42" s="11"/>
      <c r="R42" s="13">
        <f>'[4]4-97RPT'!U41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89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09">
        <v>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11" t="s">
        <v>24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"/>
    </row>
    <row r="61" spans="1:17" ht="20.25">
      <c r="A61" s="107" t="str">
        <f>$A$2</f>
        <v>FINANCIAL STATUS AS OF JANUARY 31, 2010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"/>
    </row>
    <row r="62" spans="1:17" ht="20.25" customHeight="1">
      <c r="A62" s="110" t="str">
        <f>A3</f>
        <v>For State Fiscal Year 2009-10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40209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17550000</v>
      </c>
      <c r="E72" s="64"/>
      <c r="F72" s="37">
        <f>'[1]April 2007'!$G$13</f>
        <v>17550000</v>
      </c>
      <c r="G72" s="37">
        <f>'[1]April 2007'!$I$13</f>
        <v>12495407</v>
      </c>
      <c r="H72" s="11"/>
      <c r="I72" s="37">
        <f>'[1]April 2007'!$K$13</f>
        <v>5054593</v>
      </c>
      <c r="J72" s="37">
        <f>'[1]April 2007'!$M$13</f>
        <v>17550000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9024000</v>
      </c>
      <c r="E73" s="61"/>
      <c r="F73" s="38">
        <f>'[1]April 2007'!$G$14</f>
        <v>9024000</v>
      </c>
      <c r="G73" s="46">
        <f>'[1]April 2007'!$I$14</f>
        <v>2859816</v>
      </c>
      <c r="H73" s="18"/>
      <c r="I73" s="46">
        <f>'[1]April 2007'!$K$14</f>
        <v>6164184</v>
      </c>
      <c r="J73" s="46">
        <f>'[1]April 2007'!$M$14</f>
        <v>9024000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26574000</v>
      </c>
      <c r="E74" s="61"/>
      <c r="F74" s="37">
        <f>'[1]April 2007'!$G$15</f>
        <v>26574000</v>
      </c>
      <c r="G74" s="37">
        <f>'[1]April 2007'!$I$15</f>
        <v>15355223</v>
      </c>
      <c r="H74" s="11"/>
      <c r="I74" s="37">
        <f>'[1]April 2007'!$K$15</f>
        <v>11218777</v>
      </c>
      <c r="J74" s="37">
        <f>'[1]April 2007'!$M$15</f>
        <v>26574000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88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2007171</v>
      </c>
      <c r="G79" s="37">
        <f>'[1]April 2007'!$I$20</f>
        <v>435423.76</v>
      </c>
      <c r="H79" s="11"/>
      <c r="I79" s="37">
        <f>'[1]April 2007'!$K$20</f>
        <v>1571747.24</v>
      </c>
      <c r="J79" s="37">
        <f>'[1]April 2007'!M20</f>
        <v>2007171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3737225</v>
      </c>
      <c r="G80" s="37">
        <f>'[1]April 2007'!$I$21</f>
        <v>14834.89</v>
      </c>
      <c r="H80" s="11"/>
      <c r="I80" s="37">
        <f>'[1]April 2007'!$K$21</f>
        <v>3722390.11</v>
      </c>
      <c r="J80" s="37">
        <f>'[1]April 2007'!M21</f>
        <v>3737225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1745145</v>
      </c>
      <c r="G81" s="39">
        <f>'[1]April 2007'!$I$22</f>
        <v>56715.46</v>
      </c>
      <c r="H81" s="18"/>
      <c r="I81" s="39">
        <f>'[1]April 2007'!$K$22</f>
        <v>1688429.54</v>
      </c>
      <c r="J81" s="39">
        <f>'[1]April 2007'!M22</f>
        <v>1745145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7489541</v>
      </c>
      <c r="G82" s="37">
        <f>'[1]April 2007'!$I$23</f>
        <v>506974.11000000004</v>
      </c>
      <c r="H82" s="11"/>
      <c r="I82" s="37">
        <f>'[1]April 2007'!$K$23</f>
        <v>6982566.89</v>
      </c>
      <c r="J82" s="37">
        <f>'[1]April 2007'!M23</f>
        <v>7489541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15407596</v>
      </c>
      <c r="G85" s="37">
        <f>'[1]April 2007'!$I$26</f>
        <v>6234386.6</v>
      </c>
      <c r="H85" s="11"/>
      <c r="I85" s="37">
        <f>'[1]April 2007'!$K$26</f>
        <v>9173209.4</v>
      </c>
      <c r="J85" s="37">
        <f>'[1]April 2007'!M26</f>
        <v>15407596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15407596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28573462</v>
      </c>
      <c r="G86" s="37">
        <f>'[1]April 2007'!$I$27</f>
        <v>6087846.11</v>
      </c>
      <c r="H86" s="11"/>
      <c r="I86" s="37">
        <f>'[1]April 2007'!$K$27</f>
        <v>22485615.89</v>
      </c>
      <c r="J86" s="37">
        <f>'[1]April 2007'!M27</f>
        <v>28573462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28573462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9279903</v>
      </c>
      <c r="G87" s="39">
        <f>'[1]April 2007'!$I$28</f>
        <v>2564562.25</v>
      </c>
      <c r="H87" s="18"/>
      <c r="I87" s="39">
        <f>'[1]April 2007'!$K$28</f>
        <v>6715340.75</v>
      </c>
      <c r="J87" s="39">
        <f>'[1]April 2007'!M28</f>
        <v>9279903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9279903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53260961</v>
      </c>
      <c r="G88" s="37">
        <f>'[1]April 2007'!$I$29</f>
        <v>14886794.96</v>
      </c>
      <c r="H88" s="11"/>
      <c r="I88" s="37">
        <f>'[1]April 2007'!$K$29</f>
        <v>38374166.04</v>
      </c>
      <c r="J88" s="37">
        <f>'[1]April 2007'!M29</f>
        <v>53260961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53260961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105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944777</v>
      </c>
      <c r="H92" s="11"/>
      <c r="I92" s="37">
        <f>'[1]April 2007'!$K$33</f>
        <v>623977</v>
      </c>
      <c r="J92" s="37">
        <f>'[1]April 2007'!$M$33</f>
        <v>1568754</v>
      </c>
      <c r="K92" s="70"/>
      <c r="L92" s="37">
        <f>'[1]April 2007'!$O$33</f>
        <v>-478754</v>
      </c>
      <c r="M92" s="68" t="s">
        <v>56</v>
      </c>
      <c r="N92" s="37">
        <f>'[1]April 2007'!$Q$33</f>
        <v>12571</v>
      </c>
      <c r="O92" s="25"/>
      <c r="P92" s="37">
        <f>'[1]April 2007'!$S$33</f>
        <v>43283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75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74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42388</v>
      </c>
      <c r="H96" s="11"/>
      <c r="I96" s="37">
        <f>'[1]April 2007'!$K$37</f>
        <v>838450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90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76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09">
        <v>5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11" t="s">
        <v>81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"/>
    </row>
    <row r="114" spans="1:17" ht="20.25">
      <c r="A114" s="107" t="str">
        <f>$A$2</f>
        <v>FINANCIAL STATUS AS OF JANUARY 31, 2010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"/>
    </row>
    <row r="115" spans="1:17" ht="20.25" customHeight="1">
      <c r="A115" s="108" t="str">
        <f>A3</f>
        <v>For State Fiscal Year 2009-10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40209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('[3]OHE '!$C$13)</f>
        <v>0</v>
      </c>
      <c r="C125" s="57"/>
      <c r="D125" s="37">
        <f>('[3]OHE '!$E$13)</f>
        <v>3862350</v>
      </c>
      <c r="E125" s="64"/>
      <c r="F125" s="37">
        <f>('[3]OHE '!$G$13)</f>
        <v>3862350</v>
      </c>
      <c r="G125" s="37">
        <f>('[3]OHE '!$I$13)</f>
        <v>3049162</v>
      </c>
      <c r="H125" s="11"/>
      <c r="I125" s="37">
        <f>('[3]OHE '!$K$13)</f>
        <v>813188</v>
      </c>
      <c r="J125" s="37">
        <f>('[3]OHE '!$M$13)</f>
        <v>3862350</v>
      </c>
      <c r="K125" s="13"/>
      <c r="L125" s="37">
        <f>('[3]OHE '!$O$13)</f>
        <v>0</v>
      </c>
      <c r="M125" s="57"/>
      <c r="N125" s="37">
        <f>('[3]OHE '!$Q$13)</f>
        <v>0</v>
      </c>
      <c r="O125" s="11"/>
      <c r="P125" s="37">
        <f>('[3]OHE '!$S$13)</f>
        <v>0</v>
      </c>
      <c r="Q125" s="11"/>
      <c r="R125" s="37">
        <f>('[3]OHE '!$U$13)</f>
        <v>0</v>
      </c>
    </row>
    <row r="126" spans="1:18" ht="16.5">
      <c r="A126" s="24" t="s">
        <v>14</v>
      </c>
      <c r="B126" s="40">
        <f>('[3]OHE '!$C$14)</f>
        <v>0</v>
      </c>
      <c r="C126" s="55"/>
      <c r="D126" s="40">
        <f>('[3]OHE '!$E$14)</f>
        <v>678501</v>
      </c>
      <c r="E126" s="61"/>
      <c r="F126" s="40">
        <f>('[3]OHE '!$G$14)</f>
        <v>678501</v>
      </c>
      <c r="G126" s="40">
        <f>('[3]OHE '!$I$14)</f>
        <v>225200</v>
      </c>
      <c r="H126" s="18"/>
      <c r="I126" s="40">
        <f>('[3]OHE '!$K$14)</f>
        <v>453301</v>
      </c>
      <c r="J126" s="40">
        <f>('[3]OHE '!$M$14)</f>
        <v>678501</v>
      </c>
      <c r="K126" s="17"/>
      <c r="L126" s="40">
        <f>('[3]OHE '!$O$14)</f>
        <v>0</v>
      </c>
      <c r="M126" s="55"/>
      <c r="N126" s="40">
        <f>('[3]OHE '!$Q$14)</f>
        <v>0</v>
      </c>
      <c r="O126" s="11"/>
      <c r="P126" s="40">
        <f>('[3]OHE '!$S$14)</f>
        <v>0</v>
      </c>
      <c r="Q126" s="11"/>
      <c r="R126" s="40">
        <f>('[3]OHE '!$U$14)</f>
        <v>0</v>
      </c>
    </row>
    <row r="127" spans="1:18" ht="16.5">
      <c r="A127" s="24" t="s">
        <v>64</v>
      </c>
      <c r="B127" s="38">
        <f>('[3]OHE '!$C$16)</f>
        <v>0</v>
      </c>
      <c r="C127" s="57"/>
      <c r="D127" s="38">
        <f>('[3]OHE '!$E$16)</f>
        <v>3167400</v>
      </c>
      <c r="E127" s="61"/>
      <c r="F127" s="38">
        <f>('[3]OHE '!$G$16)</f>
        <v>3167400</v>
      </c>
      <c r="G127" s="38">
        <f>('[3]OHE '!$I$16)</f>
        <v>2689982</v>
      </c>
      <c r="H127" s="18"/>
      <c r="I127" s="38">
        <f>('[3]OHE '!$K$16)</f>
        <v>2285018</v>
      </c>
      <c r="J127" s="38">
        <f>('[3]OHE '!$M$16)</f>
        <v>4975000</v>
      </c>
      <c r="K127" s="17"/>
      <c r="L127" s="38">
        <f>('[3]OHE '!$O$16)</f>
        <v>-1807600</v>
      </c>
      <c r="N127" s="38">
        <f>('[3]OHE '!$Q$16)</f>
        <v>-1807600</v>
      </c>
      <c r="O127" s="84" t="s">
        <v>31</v>
      </c>
      <c r="P127" s="38">
        <f>('[3]OHE '!$S$16)</f>
        <v>-1807600</v>
      </c>
      <c r="Q127" s="11"/>
      <c r="R127" s="38">
        <f>('[3]OHE '!$U$16)</f>
        <v>0</v>
      </c>
    </row>
    <row r="128" spans="1:18" ht="16.5">
      <c r="A128" s="73" t="s">
        <v>15</v>
      </c>
      <c r="B128" s="37">
        <f>'[3]OHE '!$C$17</f>
        <v>0</v>
      </c>
      <c r="C128" s="57"/>
      <c r="D128" s="37">
        <f>'[3]OHE '!$E$17</f>
        <v>7708251</v>
      </c>
      <c r="E128" s="64"/>
      <c r="F128" s="37">
        <f>'[3]OHE '!$G$17</f>
        <v>7708251</v>
      </c>
      <c r="G128" s="37">
        <f>'[3]OHE '!$I$17</f>
        <v>5964344</v>
      </c>
      <c r="H128" s="11"/>
      <c r="I128" s="37">
        <f>'[3]OHE '!$K$17</f>
        <v>3551507</v>
      </c>
      <c r="J128" s="37">
        <f>'[3]OHE '!$M$17</f>
        <v>9515851</v>
      </c>
      <c r="K128" s="13"/>
      <c r="L128" s="37">
        <f>'[3]OHE '!$O$17</f>
        <v>-1807600</v>
      </c>
      <c r="M128" s="57"/>
      <c r="N128" s="37">
        <f>'[3]OHE '!$Q$17</f>
        <v>-1807600</v>
      </c>
      <c r="O128" s="11"/>
      <c r="P128" s="37">
        <f>'[3]OHE '!$S$17</f>
        <v>-1807600</v>
      </c>
      <c r="Q128" s="11"/>
      <c r="R128" s="37">
        <f>'[3]OHE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91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'[3]OHE '!C22</f>
        <v>N/A</v>
      </c>
      <c r="C140" s="59"/>
      <c r="D140" s="96" t="str">
        <f>'[3]OHE '!E22</f>
        <v>N/A</v>
      </c>
      <c r="E140" s="57"/>
      <c r="F140" s="37">
        <f>'[3]OHE '!G$22</f>
        <v>1040059</v>
      </c>
      <c r="G140" s="37">
        <f>'[3]OHE '!$I$22</f>
        <v>539198</v>
      </c>
      <c r="H140" s="11"/>
      <c r="I140" s="37">
        <f>'[3]OHE '!$K$22</f>
        <v>500861</v>
      </c>
      <c r="J140" s="37">
        <f>'[3]OHE '!$M$22</f>
        <v>1040059</v>
      </c>
      <c r="K140" s="13"/>
      <c r="L140" s="96" t="str">
        <f>'[3]OHE '!O22</f>
        <v>N/A</v>
      </c>
      <c r="M140" s="59"/>
      <c r="N140" s="96" t="str">
        <f>'[3]OHE '!Q22</f>
        <v>N/A</v>
      </c>
      <c r="O140" s="33"/>
      <c r="P140" s="96" t="str">
        <f>'[3]OHE '!$S$22</f>
        <v>N/A</v>
      </c>
      <c r="Q140" s="11"/>
      <c r="R140" s="37">
        <f>'[3]OHE '!$U$22</f>
        <v>0</v>
      </c>
    </row>
    <row r="141" spans="1:18" ht="16.5">
      <c r="A141" s="24" t="s">
        <v>14</v>
      </c>
      <c r="B141" s="96" t="str">
        <f>'[3]OHE '!C23</f>
        <v>N/A</v>
      </c>
      <c r="C141" s="59"/>
      <c r="D141" s="96" t="str">
        <f>'[3]OHE '!E23</f>
        <v>N/A</v>
      </c>
      <c r="E141" s="57"/>
      <c r="F141" s="37">
        <f>'[3]OHE '!$G$23</f>
        <v>364488</v>
      </c>
      <c r="G141" s="37">
        <f>'[3]OHE '!$I$23</f>
        <v>65822</v>
      </c>
      <c r="H141" s="11"/>
      <c r="I141" s="37">
        <f>'[3]OHE '!$K$23</f>
        <v>298666</v>
      </c>
      <c r="J141" s="37">
        <f>'[3]OHE '!$M$23</f>
        <v>364488</v>
      </c>
      <c r="K141" s="13"/>
      <c r="L141" s="96" t="str">
        <f>'[3]OHE '!O23</f>
        <v>N/A</v>
      </c>
      <c r="M141" s="59"/>
      <c r="N141" s="96" t="str">
        <f>'[3]OHE '!Q23</f>
        <v>N/A</v>
      </c>
      <c r="O141" s="33"/>
      <c r="P141" s="96" t="str">
        <f>'[3]OHE '!$S$23</f>
        <v>N/A</v>
      </c>
      <c r="Q141" s="11"/>
      <c r="R141" s="37">
        <f>'[3]OHE '!$U$23</f>
        <v>0</v>
      </c>
    </row>
    <row r="142" spans="1:18" ht="16.5">
      <c r="A142" s="24" t="s">
        <v>17</v>
      </c>
      <c r="B142" s="98" t="str">
        <f>'[3]OHE '!C24</f>
        <v>N/A</v>
      </c>
      <c r="C142" s="59"/>
      <c r="D142" s="98" t="str">
        <f>'[3]OHE '!E24</f>
        <v>N/A</v>
      </c>
      <c r="E142" s="57"/>
      <c r="F142" s="39">
        <f>'[3]OHE '!$G$24</f>
        <v>369017</v>
      </c>
      <c r="G142" s="39">
        <f>'[3]OHE '!$I$24</f>
        <v>50394</v>
      </c>
      <c r="H142" s="18"/>
      <c r="I142" s="39">
        <f>'[3]OHE '!$K$24</f>
        <v>318623</v>
      </c>
      <c r="J142" s="39">
        <f>'[3]OHE '!$M$24</f>
        <v>369017</v>
      </c>
      <c r="K142" s="17"/>
      <c r="L142" s="98" t="str">
        <f>'[3]OHE '!O24</f>
        <v>N/A</v>
      </c>
      <c r="M142" s="59"/>
      <c r="N142" s="98" t="str">
        <f>'[3]OHE '!Q24</f>
        <v>N/A</v>
      </c>
      <c r="O142" s="33"/>
      <c r="P142" s="98" t="str">
        <f>'[3]OHE '!$S$24</f>
        <v>N/A</v>
      </c>
      <c r="Q142" s="11"/>
      <c r="R142" s="39">
        <f>'[3]OHE '!$U$24</f>
        <v>0</v>
      </c>
    </row>
    <row r="143" spans="1:18" ht="16.5">
      <c r="A143" s="73" t="s">
        <v>15</v>
      </c>
      <c r="B143" s="96" t="str">
        <f>'[3]OHE '!C25</f>
        <v>N/A</v>
      </c>
      <c r="C143" s="57"/>
      <c r="D143" s="96" t="str">
        <f>'[3]OHE '!E25</f>
        <v>N/A</v>
      </c>
      <c r="E143" s="57"/>
      <c r="F143" s="37">
        <f>'[3]OHE '!$G$25</f>
        <v>1773564</v>
      </c>
      <c r="G143" s="37">
        <f>'[3]OHE '!$I$25</f>
        <v>655414</v>
      </c>
      <c r="H143" s="11"/>
      <c r="I143" s="37">
        <f>'[3]OHE '!$K$25</f>
        <v>1118150</v>
      </c>
      <c r="J143" s="37">
        <f>'[3]OHE '!$M$25</f>
        <v>1773564</v>
      </c>
      <c r="K143" s="13"/>
      <c r="L143" s="96" t="str">
        <f>'[3]OHE '!O25</f>
        <v>N/A</v>
      </c>
      <c r="M143" s="57"/>
      <c r="N143" s="96" t="str">
        <f>'[3]OHE '!Q25</f>
        <v>N/A</v>
      </c>
      <c r="O143" s="11"/>
      <c r="P143" s="96" t="str">
        <f>'[3]OHE '!$S$25</f>
        <v>N/A</v>
      </c>
      <c r="Q143" s="11"/>
      <c r="R143" s="37">
        <f>'[3]OHE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'[3]OHE '!C29</f>
        <v>1836702</v>
      </c>
      <c r="C147" s="57"/>
      <c r="D147" s="37">
        <f>'[3]OHE '!E29</f>
        <v>3165000</v>
      </c>
      <c r="E147" s="64"/>
      <c r="F147" s="37">
        <f>'[3]OHE '!G29</f>
        <v>5001702</v>
      </c>
      <c r="G147" s="37">
        <f>'[3]OHE '!I29</f>
        <v>1819850</v>
      </c>
      <c r="H147" s="11"/>
      <c r="I147" s="37">
        <f>'[3]OHE '!K29</f>
        <v>688841</v>
      </c>
      <c r="J147" s="37">
        <f>'[3]OHE '!M29</f>
        <v>2508691</v>
      </c>
      <c r="K147" s="71"/>
      <c r="L147" s="37">
        <f>'[3]OHE '!O29</f>
        <v>656309</v>
      </c>
      <c r="M147" s="68" t="s">
        <v>56</v>
      </c>
      <c r="N147" s="37">
        <f>'[3]OHE '!Q29</f>
        <v>1656309</v>
      </c>
      <c r="O147" s="11"/>
      <c r="P147" s="37">
        <f>'[3]OHE '!S29</f>
        <v>2493011</v>
      </c>
      <c r="Q147" s="25"/>
      <c r="R147" s="37">
        <f>'[3]OHE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'[3]OHE '!C30</f>
        <v>1628581</v>
      </c>
      <c r="C149" s="57"/>
      <c r="D149" s="37">
        <f>'[3]OHE '!E30</f>
        <v>375000</v>
      </c>
      <c r="E149" s="64"/>
      <c r="F149" s="37">
        <f>'[3]OHE '!G30</f>
        <v>2003581</v>
      </c>
      <c r="G149" s="37">
        <f>'[3]OHE '!I30</f>
        <v>74418</v>
      </c>
      <c r="H149" s="11"/>
      <c r="I149" s="37">
        <f>'[3]OHE '!K30</f>
        <v>8582</v>
      </c>
      <c r="J149" s="37">
        <f>'[3]OHE '!M30</f>
        <v>83000</v>
      </c>
      <c r="K149" s="71"/>
      <c r="L149" s="37">
        <f>'[3]OHE '!O30</f>
        <v>292000</v>
      </c>
      <c r="M149" s="57"/>
      <c r="N149" s="37">
        <f>'[3]OHE '!Q30</f>
        <v>292000</v>
      </c>
      <c r="O149" s="25"/>
      <c r="P149" s="37">
        <f>'[3]OHE '!S30</f>
        <v>1920581</v>
      </c>
      <c r="Q149" s="11"/>
      <c r="R149" s="37">
        <f>'[3]OHE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'[3]OHE '!C31</f>
        <v>2349884</v>
      </c>
      <c r="C151" s="57"/>
      <c r="D151" s="37">
        <f>'[3]OHE '!E31</f>
        <v>7000000</v>
      </c>
      <c r="E151" s="64"/>
      <c r="F151" s="37">
        <f>'[3]OHE '!G31</f>
        <v>9349884</v>
      </c>
      <c r="G151" s="37">
        <f>'[3]OHE '!I31</f>
        <v>4716089</v>
      </c>
      <c r="H151" s="11"/>
      <c r="I151" s="37">
        <f>'[3]OHE '!K31</f>
        <v>1774425</v>
      </c>
      <c r="J151" s="37">
        <f>'[3]OHE '!M31</f>
        <v>6490514</v>
      </c>
      <c r="K151" s="71"/>
      <c r="L151" s="37">
        <f>'[3]OHE '!O31</f>
        <v>509486</v>
      </c>
      <c r="M151" s="57"/>
      <c r="N151" s="37">
        <f>'[3]OHE '!Q31</f>
        <v>539486</v>
      </c>
      <c r="O151" s="11"/>
      <c r="P151" s="37">
        <f>'[3]OHE '!S31</f>
        <v>2859370</v>
      </c>
      <c r="Q151" s="11"/>
      <c r="R151" s="37">
        <f>'[3]OHE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'[3]OHE '!C32</f>
        <v>50701</v>
      </c>
      <c r="C153" s="57"/>
      <c r="D153" s="37">
        <f>'[3]OHE '!E32</f>
        <v>94000</v>
      </c>
      <c r="E153" s="64"/>
      <c r="F153" s="37">
        <f>'[3]OHE '!G32</f>
        <v>144701</v>
      </c>
      <c r="G153" s="37">
        <f>'[3]OHE '!I32</f>
        <v>3322</v>
      </c>
      <c r="H153" s="11"/>
      <c r="I153" s="37">
        <f>'[3]OHE '!K32</f>
        <v>58878</v>
      </c>
      <c r="J153" s="37">
        <f>'[3]OHE '!M32</f>
        <v>62200</v>
      </c>
      <c r="K153" s="71"/>
      <c r="L153" s="37">
        <f>'[3]OHE '!O32</f>
        <v>31800</v>
      </c>
      <c r="M153" s="57"/>
      <c r="N153" s="37">
        <f>'[3]OHE '!Q32</f>
        <v>31800</v>
      </c>
      <c r="O153" s="11"/>
      <c r="P153" s="37">
        <f>'[3]OHE '!S32</f>
        <v>82501</v>
      </c>
      <c r="Q153" s="11"/>
      <c r="R153" s="37">
        <f>'[3]OHE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76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09">
        <v>4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1"/>
    </row>
    <row r="168" spans="1:17" ht="20.25">
      <c r="A168" s="111" t="s">
        <v>82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"/>
    </row>
    <row r="169" spans="1:17" ht="20.25">
      <c r="A169" s="107" t="str">
        <f>$A$2</f>
        <v>FINANCIAL STATUS AS OF JANUARY 31, 2010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"/>
    </row>
    <row r="170" spans="1:17" ht="20.25" customHeight="1">
      <c r="A170" s="108" t="str">
        <f>A3</f>
        <v>For State Fiscal Year 2009-10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40209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'[2]Final MFR'!C13</f>
        <v>0</v>
      </c>
      <c r="C180" s="57"/>
      <c r="D180" s="13">
        <f>'[2]Final MFR'!E13</f>
        <v>611000</v>
      </c>
      <c r="E180" s="64"/>
      <c r="F180" s="13">
        <f>'[2]Final MFR'!G13</f>
        <v>611000</v>
      </c>
      <c r="G180" s="37">
        <f>'[2]Final MFR'!I13</f>
        <v>573570</v>
      </c>
      <c r="H180" s="11"/>
      <c r="I180" s="13">
        <f>'[2]Final MFR'!K13</f>
        <v>37430</v>
      </c>
      <c r="J180" s="13">
        <f>'[2]Final MFR'!M13</f>
        <v>611000</v>
      </c>
      <c r="K180" s="13"/>
      <c r="L180" s="13">
        <f>'[2]Final MFR'!O13</f>
        <v>0</v>
      </c>
      <c r="M180" s="57"/>
      <c r="N180" s="13">
        <f>'[2]Final MFR'!Q13</f>
        <v>0</v>
      </c>
      <c r="O180" s="11"/>
      <c r="P180" s="13">
        <f>'[2]Final MFR'!S13</f>
        <v>0</v>
      </c>
      <c r="Q180" s="11"/>
      <c r="R180" s="13">
        <f>'[2]Final MFR'!U13</f>
        <v>0</v>
      </c>
    </row>
    <row r="181" spans="1:18" ht="16.5">
      <c r="A181" s="24" t="s">
        <v>14</v>
      </c>
      <c r="B181" s="38">
        <f>'[2]Final MFR'!C14</f>
        <v>0</v>
      </c>
      <c r="C181" s="57"/>
      <c r="D181" s="20">
        <f>'[2]Final MFR'!E14</f>
        <v>159000</v>
      </c>
      <c r="E181" s="61"/>
      <c r="F181" s="20">
        <f>'[2]Final MFR'!G14</f>
        <v>159000</v>
      </c>
      <c r="G181" s="38">
        <f>'[2]Final MFR'!I14</f>
        <v>12819</v>
      </c>
      <c r="H181" s="18"/>
      <c r="I181" s="20">
        <f>'[2]Final MFR'!K14</f>
        <v>146181</v>
      </c>
      <c r="J181" s="20">
        <f>'[2]Final MFR'!M14</f>
        <v>159000</v>
      </c>
      <c r="K181" s="17"/>
      <c r="L181" s="20">
        <f>'[2]Final MFR'!O14</f>
        <v>0</v>
      </c>
      <c r="M181" s="55"/>
      <c r="N181" s="20">
        <f>'[2]Final MFR'!Q14</f>
        <v>0</v>
      </c>
      <c r="O181" s="11"/>
      <c r="P181" s="20">
        <f>'[2]Final MFR'!S14</f>
        <v>0</v>
      </c>
      <c r="Q181" s="11"/>
      <c r="R181" s="20">
        <f>'[2]Final MFR'!U14</f>
        <v>0</v>
      </c>
    </row>
    <row r="182" spans="1:18" ht="16.5">
      <c r="A182" s="73" t="s">
        <v>15</v>
      </c>
      <c r="B182" s="37">
        <f>'[2]Final MFR'!C15</f>
        <v>0</v>
      </c>
      <c r="C182" s="57"/>
      <c r="D182" s="13">
        <f>'[2]Final MFR'!E15</f>
        <v>770000</v>
      </c>
      <c r="E182" s="59"/>
      <c r="F182" s="13">
        <f>'[2]Final MFR'!G15</f>
        <v>770000</v>
      </c>
      <c r="G182" s="37">
        <f>'[2]Final MFR'!I15</f>
        <v>586389</v>
      </c>
      <c r="H182" s="11"/>
      <c r="I182" s="13">
        <f>'[2]Final MFR'!K15</f>
        <v>183611</v>
      </c>
      <c r="J182" s="13">
        <f>'[2]Final MFR'!M15</f>
        <v>770000</v>
      </c>
      <c r="K182" s="13"/>
      <c r="L182" s="13">
        <f>'[2]Final MFR'!O15</f>
        <v>0</v>
      </c>
      <c r="M182" s="57"/>
      <c r="N182" s="13">
        <f>'[2]Final MFR'!Q15</f>
        <v>0</v>
      </c>
      <c r="O182" s="11"/>
      <c r="P182" s="13">
        <f>'[2]Final MFR'!S15</f>
        <v>0</v>
      </c>
      <c r="Q182" s="11"/>
      <c r="R182" s="13">
        <f>'[2]Final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88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'[2]Final MFR'!C20</f>
        <v>N/A</v>
      </c>
      <c r="C187" s="59"/>
      <c r="D187" s="96" t="str">
        <f>'[2]Final MFR'!E20</f>
        <v>N/A</v>
      </c>
      <c r="E187" s="57"/>
      <c r="F187" s="37">
        <f>'[2]Final MFR'!G20</f>
        <v>3357762</v>
      </c>
      <c r="G187" s="37">
        <f>'[2]Final MFR'!I20</f>
        <v>73504</v>
      </c>
      <c r="H187" s="11"/>
      <c r="I187" s="13">
        <f>'[2]Final MFR'!K20</f>
        <v>3284258</v>
      </c>
      <c r="J187" s="13">
        <f>'[2]Final MFR'!M20</f>
        <v>3357762</v>
      </c>
      <c r="K187" s="13"/>
      <c r="L187" s="78" t="str">
        <f>'[2]Final MFR'!O20</f>
        <v>N/A</v>
      </c>
      <c r="M187" s="59"/>
      <c r="N187" s="78" t="str">
        <f>'[2]Final MFR'!Q20</f>
        <v>N/A</v>
      </c>
      <c r="O187" s="33"/>
      <c r="P187" s="78" t="str">
        <f>'[2]Final MFR'!S20</f>
        <v>N/A</v>
      </c>
      <c r="Q187" s="11"/>
      <c r="R187" s="13">
        <f>'[2]Final MFR'!U20</f>
        <v>0</v>
      </c>
    </row>
    <row r="188" spans="1:18" ht="16.5">
      <c r="A188" s="24" t="s">
        <v>14</v>
      </c>
      <c r="B188" s="96" t="str">
        <f>'[2]Final MFR'!C21</f>
        <v>N/A</v>
      </c>
      <c r="C188" s="59"/>
      <c r="D188" s="96" t="str">
        <f>'[2]Final MFR'!E21</f>
        <v>N/A</v>
      </c>
      <c r="E188" s="57"/>
      <c r="F188" s="37">
        <f>'[2]Final MFR'!G21</f>
        <v>1213023</v>
      </c>
      <c r="G188" s="37">
        <f>'[2]Final MFR'!I21</f>
        <v>28299</v>
      </c>
      <c r="H188" s="11"/>
      <c r="I188" s="13">
        <f>'[2]Final MFR'!K21</f>
        <v>1184724</v>
      </c>
      <c r="J188" s="13">
        <f>'[2]Final MFR'!M21</f>
        <v>1213023</v>
      </c>
      <c r="K188" s="13"/>
      <c r="L188" s="78" t="str">
        <f>'[2]Final MFR'!O21</f>
        <v>N/A</v>
      </c>
      <c r="M188" s="59"/>
      <c r="N188" s="78" t="str">
        <f>'[2]Final MFR'!Q21</f>
        <v>N/A</v>
      </c>
      <c r="O188" s="33"/>
      <c r="P188" s="78" t="str">
        <f>'[2]Final MFR'!S21</f>
        <v>N/A</v>
      </c>
      <c r="Q188" s="11"/>
      <c r="R188" s="13">
        <f>'[2]Final MFR'!U21</f>
        <v>0</v>
      </c>
    </row>
    <row r="189" spans="1:18" ht="16.5">
      <c r="A189" s="24" t="s">
        <v>17</v>
      </c>
      <c r="B189" s="98" t="str">
        <f>'[2]Final MFR'!C22</f>
        <v>N/A</v>
      </c>
      <c r="C189" s="59"/>
      <c r="D189" s="98" t="str">
        <f>'[2]Final MFR'!E22</f>
        <v>N/A</v>
      </c>
      <c r="E189" s="57"/>
      <c r="F189" s="39">
        <f>'[2]Final MFR'!G22</f>
        <v>1839598</v>
      </c>
      <c r="G189" s="39">
        <f>'[2]Final MFR'!I22</f>
        <v>6635</v>
      </c>
      <c r="H189" s="18"/>
      <c r="I189" s="20">
        <f>'[2]Final MFR'!K22</f>
        <v>1832963</v>
      </c>
      <c r="J189" s="20">
        <f>'[2]Final MFR'!M22</f>
        <v>1839598</v>
      </c>
      <c r="K189" s="17"/>
      <c r="L189" s="81" t="str">
        <f>'[2]Final MFR'!O22</f>
        <v>N/A</v>
      </c>
      <c r="M189" s="59"/>
      <c r="N189" s="81" t="str">
        <f>'[2]Final MFR'!Q22</f>
        <v>N/A</v>
      </c>
      <c r="O189" s="33"/>
      <c r="P189" s="81" t="str">
        <f>'[2]Final MFR'!S22</f>
        <v>N/A</v>
      </c>
      <c r="Q189" s="11"/>
      <c r="R189" s="20">
        <f>'[2]Final MFR'!U22</f>
        <v>0</v>
      </c>
    </row>
    <row r="190" spans="1:18" ht="16.5">
      <c r="A190" s="73" t="s">
        <v>15</v>
      </c>
      <c r="B190" s="96" t="str">
        <f>'[2]Final MFR'!C23</f>
        <v>N/A</v>
      </c>
      <c r="C190" s="59"/>
      <c r="D190" s="96" t="str">
        <f>'[2]Final MFR'!E23</f>
        <v>N/A</v>
      </c>
      <c r="E190" s="57"/>
      <c r="F190" s="37">
        <f>'[2]Final MFR'!G23</f>
        <v>6410383</v>
      </c>
      <c r="G190" s="37">
        <f>'[2]Final MFR'!I23</f>
        <v>108438</v>
      </c>
      <c r="H190" s="11"/>
      <c r="I190" s="13">
        <f>'[2]Final MFR'!K23</f>
        <v>6301945</v>
      </c>
      <c r="J190" s="13">
        <f>'[2]Final MFR'!M23</f>
        <v>6410383</v>
      </c>
      <c r="K190" s="13"/>
      <c r="L190" s="78" t="str">
        <f>'[2]Final MFR'!O23</f>
        <v>N/A</v>
      </c>
      <c r="M190" s="57"/>
      <c r="N190" s="78" t="str">
        <f>'[2]Final MFR'!Q23</f>
        <v>N/A</v>
      </c>
      <c r="O190" s="11"/>
      <c r="P190" s="78" t="str">
        <f>'[2]Final MFR'!S23</f>
        <v>N/A</v>
      </c>
      <c r="Q190" s="11"/>
      <c r="R190" s="13">
        <f>'[2]Final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95</v>
      </c>
      <c r="B207" s="40">
        <f>'[2]Final MFR'!$C$49</f>
        <v>2391752</v>
      </c>
      <c r="C207" s="55"/>
      <c r="D207" s="40">
        <f>'[2]Final MFR'!$E$49</f>
        <v>28000000</v>
      </c>
      <c r="E207" s="54"/>
      <c r="F207" s="18">
        <f>'[2]Final MFR'!$G$49</f>
        <v>30391752</v>
      </c>
      <c r="G207" s="40">
        <f>'[2]Final MFR'!$I$49</f>
        <v>24078817</v>
      </c>
      <c r="H207" s="18"/>
      <c r="I207" s="17">
        <f>'[2]Final MFR'!$K$49</f>
        <v>11396660</v>
      </c>
      <c r="J207" s="40">
        <f>'[2]Final MFR'!M49</f>
        <v>35475477</v>
      </c>
      <c r="K207" s="55"/>
      <c r="L207" s="40">
        <f>'[2]Final MFR'!O49</f>
        <v>-7475477</v>
      </c>
      <c r="M207" s="18" t="s">
        <v>56</v>
      </c>
      <c r="N207" s="40">
        <f>'[2]Final MFR'!Q49</f>
        <v>-5957502</v>
      </c>
      <c r="O207" s="18" t="s">
        <v>58</v>
      </c>
      <c r="P207" s="40">
        <f>'[2]Final MFR'!S49</f>
        <v>-5083725</v>
      </c>
      <c r="Q207" s="11"/>
      <c r="R207" s="36">
        <f>'[2]Final MFR'!U49</f>
        <v>-1517975</v>
      </c>
    </row>
    <row r="208" spans="1:18" ht="1.5" customHeight="1">
      <c r="A208" s="24" t="s">
        <v>78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96</v>
      </c>
      <c r="B210" s="38">
        <v>0</v>
      </c>
      <c r="C210" s="59"/>
      <c r="D210" s="38">
        <v>0</v>
      </c>
      <c r="E210" s="57"/>
      <c r="F210" s="38">
        <v>0</v>
      </c>
      <c r="G210" s="38">
        <v>3175058</v>
      </c>
      <c r="H210" s="11"/>
      <c r="I210" s="20">
        <f>4150000-G210</f>
        <v>974942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27253875</v>
      </c>
      <c r="H211" s="11"/>
      <c r="I211" s="37">
        <f>SUM(I207:I210)</f>
        <v>12371602</v>
      </c>
      <c r="J211" s="37">
        <f>SUM(J207:J210)</f>
        <v>39625477</v>
      </c>
      <c r="K211" s="37"/>
      <c r="L211" s="37">
        <f>SUM(L207:L210)</f>
        <v>-11625477</v>
      </c>
      <c r="M211" s="57"/>
      <c r="N211" s="37">
        <f>SUM(N207:N210)</f>
        <v>-10107502</v>
      </c>
      <c r="O211" s="18" t="s">
        <v>58</v>
      </c>
      <c r="P211" s="37">
        <f>SUM(P207:P210)</f>
        <v>-9233725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'[2]Final MFR'!C35</f>
        <v>0</v>
      </c>
      <c r="C213" s="57" t="s">
        <v>59</v>
      </c>
      <c r="D213" s="48">
        <f>'[2]Final MFR'!E35</f>
        <v>4150000</v>
      </c>
      <c r="E213" s="64"/>
      <c r="F213" s="48">
        <f>'[2]Final MFR'!G35</f>
        <v>4150000</v>
      </c>
      <c r="G213" s="48">
        <f>'[2]Final MFR'!I35</f>
        <v>3244581</v>
      </c>
      <c r="H213" s="11"/>
      <c r="I213" s="48">
        <f>'[2]Final MFR'!K35</f>
        <v>856726</v>
      </c>
      <c r="J213" s="48">
        <f>'[2]Final MFR'!M35</f>
        <v>4101307</v>
      </c>
      <c r="K213" s="57"/>
      <c r="L213" s="48">
        <f>'[2]Final MFR'!O35</f>
        <v>48693</v>
      </c>
      <c r="M213" s="57"/>
      <c r="N213" s="48">
        <f>'[2]Final MFR'!Q35</f>
        <v>48693</v>
      </c>
      <c r="O213" s="11"/>
      <c r="P213" s="48">
        <f>'[2]Final MFR'!S35</f>
        <v>48693</v>
      </c>
      <c r="Q213" s="11"/>
      <c r="R213" s="48">
        <f>'[2]Final MFR'!U35</f>
        <v>0</v>
      </c>
    </row>
    <row r="214" spans="1:18" ht="16.5">
      <c r="A214" s="24" t="s">
        <v>54</v>
      </c>
      <c r="B214" s="37">
        <f>('[2]Final MFR'!C36)</f>
        <v>968550</v>
      </c>
      <c r="C214" s="57"/>
      <c r="D214" s="37">
        <f>('[2]Final MFR'!E36)</f>
        <v>1983114</v>
      </c>
      <c r="E214" s="66"/>
      <c r="F214" s="37">
        <f>('[2]Final MFR'!G36)</f>
        <v>2951664</v>
      </c>
      <c r="G214" s="37">
        <f>('[2]Final MFR'!I36)</f>
        <v>1107230</v>
      </c>
      <c r="H214" s="11"/>
      <c r="I214" s="37">
        <f>('[2]Final MFR'!K36)</f>
        <v>664770</v>
      </c>
      <c r="J214" s="37">
        <f>('[2]Final MFR'!M36)</f>
        <v>1772000</v>
      </c>
      <c r="K214" s="57"/>
      <c r="L214" s="37">
        <f>('[2]Final MFR'!O36)</f>
        <v>211114</v>
      </c>
      <c r="M214" s="18"/>
      <c r="N214" s="37">
        <f>('[2]Final MFR'!Q36)</f>
        <v>611114</v>
      </c>
      <c r="O214" s="11"/>
      <c r="P214" s="37">
        <f>('[2]Final MFR'!S36)</f>
        <v>1179664</v>
      </c>
      <c r="Q214" s="25"/>
      <c r="R214" s="37">
        <f>('[2]Final MFR'!U36)</f>
        <v>-400000</v>
      </c>
    </row>
    <row r="215" spans="1:18" ht="16.5">
      <c r="A215" s="24" t="s">
        <v>52</v>
      </c>
      <c r="B215" s="48">
        <f>'[2]Final MFR'!C38</f>
        <v>0</v>
      </c>
      <c r="C215" s="57" t="s">
        <v>60</v>
      </c>
      <c r="D215" s="48">
        <f>'[2]Final MFR'!E38</f>
        <v>8750000</v>
      </c>
      <c r="E215" s="64"/>
      <c r="F215" s="48">
        <f>'[2]Final MFR'!G38</f>
        <v>8750000</v>
      </c>
      <c r="G215" s="48">
        <f>'[2]Final MFR'!I38</f>
        <v>4749700</v>
      </c>
      <c r="H215" s="11"/>
      <c r="I215" s="48">
        <f>'[2]Final MFR'!K38</f>
        <v>4000300</v>
      </c>
      <c r="J215" s="48">
        <f>'[2]Final MFR'!M38</f>
        <v>8750000</v>
      </c>
      <c r="K215" s="57"/>
      <c r="L215" s="48">
        <f>'[2]Final MFR'!O38</f>
        <v>0</v>
      </c>
      <c r="M215" s="57"/>
      <c r="N215" s="48">
        <f>'[2]Final MFR'!Q38</f>
        <v>0</v>
      </c>
      <c r="O215" s="11"/>
      <c r="P215" s="48">
        <f>'[2]Final MFR'!S38</f>
        <v>0</v>
      </c>
      <c r="Q215" s="11"/>
      <c r="R215" s="48">
        <f>'[2]Final MFR'!U38</f>
        <v>0</v>
      </c>
    </row>
    <row r="216" spans="1:18" ht="16.5">
      <c r="A216" s="24" t="s">
        <v>50</v>
      </c>
      <c r="B216" s="37">
        <f>'[2]Final MFR'!C39</f>
        <v>39233</v>
      </c>
      <c r="C216" s="57"/>
      <c r="D216" s="37">
        <f>'[2]Final MFR'!E39</f>
        <v>1503552</v>
      </c>
      <c r="E216" s="64"/>
      <c r="F216" s="37">
        <f>'[2]Final MFR'!G39</f>
        <v>1542785</v>
      </c>
      <c r="G216" s="37">
        <f>'[2]Final MFR'!HI9</f>
        <v>0</v>
      </c>
      <c r="H216" s="25"/>
      <c r="I216" s="37">
        <f>'[2]Final MFR'!K39</f>
        <v>476374</v>
      </c>
      <c r="J216" s="37">
        <f>'[2]Final MFR'!M39</f>
        <v>1300000</v>
      </c>
      <c r="K216" s="57"/>
      <c r="L216" s="37">
        <f>'[2]Final MFR'!O39</f>
        <v>203552</v>
      </c>
      <c r="M216" s="18"/>
      <c r="N216" s="37">
        <f>'[2]Final MFR'!Q39</f>
        <v>203552</v>
      </c>
      <c r="O216" s="11"/>
      <c r="P216" s="37">
        <f>'[2]Final MFR'!S39</f>
        <v>242785</v>
      </c>
      <c r="Q216" s="11"/>
      <c r="R216" s="37">
        <f>'[2]Final MFR'!U39</f>
        <v>0</v>
      </c>
    </row>
    <row r="217" spans="1:18" ht="16.5">
      <c r="A217" s="24" t="s">
        <v>51</v>
      </c>
      <c r="B217" s="37">
        <f>'[2]Final MFR'!C40</f>
        <v>232575</v>
      </c>
      <c r="C217" s="57"/>
      <c r="D217" s="37">
        <f>'[2]Final MFR'!E40</f>
        <v>20000</v>
      </c>
      <c r="E217" s="64"/>
      <c r="F217" s="37">
        <f>'[2]Final MFR'!G40</f>
        <v>252575</v>
      </c>
      <c r="G217" s="37">
        <f>'[2]Final MFR'!I40</f>
        <v>28499</v>
      </c>
      <c r="H217" s="33"/>
      <c r="I217" s="37">
        <f>'[2]Final MFR'!K40</f>
        <v>171501</v>
      </c>
      <c r="J217" s="37">
        <f>'[2]Final MFR'!M40</f>
        <v>200000</v>
      </c>
      <c r="K217" s="57"/>
      <c r="L217" s="37">
        <f>'[2]Final MFR'!O40</f>
        <v>-180000</v>
      </c>
      <c r="M217" s="18" t="s">
        <v>56</v>
      </c>
      <c r="N217" s="37">
        <f>'[2]Final MFR'!Q40</f>
        <v>20000</v>
      </c>
      <c r="O217" s="11"/>
      <c r="P217" s="37">
        <f>'[2]Final MFR'!S40</f>
        <v>52575</v>
      </c>
      <c r="Q217" s="11"/>
      <c r="R217" s="37">
        <f>'[2]Final MFR'!U40</f>
        <v>-200000</v>
      </c>
    </row>
    <row r="218" spans="1:18" ht="16.5">
      <c r="A218" s="24" t="s">
        <v>53</v>
      </c>
      <c r="B218" s="37">
        <f>'[2]Final MFR'!C41</f>
        <v>149199</v>
      </c>
      <c r="C218" s="57"/>
      <c r="D218" s="37">
        <f>'[2]Final MFR'!E41</f>
        <v>64000</v>
      </c>
      <c r="E218" s="64"/>
      <c r="F218" s="37">
        <f>'[2]Final MFR'!G41</f>
        <v>213199</v>
      </c>
      <c r="G218" s="37">
        <f>'[2]Final MFR'!I41</f>
        <v>75028</v>
      </c>
      <c r="H218" s="11"/>
      <c r="I218" s="37">
        <f>'[2]Final MFR'!K41</f>
        <v>74972</v>
      </c>
      <c r="J218" s="37">
        <f>'[2]Final MFR'!M41</f>
        <v>150000</v>
      </c>
      <c r="K218" s="57"/>
      <c r="L218" s="37">
        <f>'[2]Final MFR'!O41</f>
        <v>-86000</v>
      </c>
      <c r="M218" s="18" t="s">
        <v>56</v>
      </c>
      <c r="N218" s="37">
        <f>'[2]Final MFR'!Q41</f>
        <v>64000</v>
      </c>
      <c r="O218" s="11"/>
      <c r="P218" s="37">
        <f>'[2]Final MFR'!S41</f>
        <v>63199</v>
      </c>
      <c r="Q218" s="11"/>
      <c r="R218" s="37">
        <f>'[2]Final MFR'!U41</f>
        <v>-150000</v>
      </c>
    </row>
    <row r="219" spans="1:18" ht="16.5">
      <c r="A219" s="24" t="s">
        <v>22</v>
      </c>
      <c r="B219" s="37">
        <f>'[2]Final MFR'!C42</f>
        <v>505175</v>
      </c>
      <c r="C219" s="57"/>
      <c r="D219" s="37">
        <f>'[2]Final MFR'!E42</f>
        <v>200000</v>
      </c>
      <c r="E219" s="64"/>
      <c r="F219" s="37">
        <f>'[2]Final MFR'!G42</f>
        <v>705175</v>
      </c>
      <c r="G219" s="37">
        <f>'[2]Final MFR'!I42</f>
        <v>390181</v>
      </c>
      <c r="H219" s="11"/>
      <c r="I219" s="37">
        <f>'[2]Final MFR'!K42</f>
        <v>-40181</v>
      </c>
      <c r="J219" s="37">
        <f>'[2]Final MFR'!M42</f>
        <v>350000</v>
      </c>
      <c r="K219" s="57"/>
      <c r="L219" s="37">
        <f>'[2]Final MFR'!O42</f>
        <v>-150000</v>
      </c>
      <c r="M219" s="18" t="s">
        <v>56</v>
      </c>
      <c r="N219" s="37">
        <f>'[2]Final MFR'!Q42</f>
        <v>200000</v>
      </c>
      <c r="O219" s="11"/>
      <c r="P219" s="37">
        <f>'[2]Final MFR'!S42</f>
        <v>355175</v>
      </c>
      <c r="Q219" s="11"/>
      <c r="R219" s="37">
        <f>'[2]Final MFR'!U42</f>
        <v>-350000</v>
      </c>
    </row>
    <row r="220" spans="1:18" ht="16.5">
      <c r="A220" s="24" t="s">
        <v>34</v>
      </c>
      <c r="B220" s="37">
        <f>'[2]Final MFR'!C43</f>
        <v>127689</v>
      </c>
      <c r="C220" s="60" t="s">
        <v>69</v>
      </c>
      <c r="D220" s="37">
        <f>'[2]Final MFR'!E43</f>
        <v>450000</v>
      </c>
      <c r="E220" s="68" t="s">
        <v>77</v>
      </c>
      <c r="F220" s="37">
        <f>'[2]Final MFR'!G43</f>
        <v>577689</v>
      </c>
      <c r="G220" s="37">
        <f>'[2]Final MFR'!I43</f>
        <v>394688</v>
      </c>
      <c r="H220" s="11"/>
      <c r="I220" s="37">
        <f>'[2]Final MFR'!K43</f>
        <v>177923</v>
      </c>
      <c r="J220" s="37">
        <f>'[2]Final MFR'!M43</f>
        <v>572611</v>
      </c>
      <c r="K220" s="57"/>
      <c r="L220" s="37">
        <f>'[2]Final MFR'!O43</f>
        <v>-122611</v>
      </c>
      <c r="M220" s="57"/>
      <c r="N220" s="37">
        <f>'[2]Final MFR'!Q43</f>
        <v>2389</v>
      </c>
      <c r="O220" s="25"/>
      <c r="P220" s="37">
        <f>'[2]Final MFR'!S43</f>
        <v>5078</v>
      </c>
      <c r="Q220" s="11"/>
      <c r="R220" s="37">
        <f>'[2]Final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94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104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102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97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98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99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100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101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09">
        <v>6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"/>
    </row>
    <row r="234" spans="1:17" ht="20.25">
      <c r="A234" s="111" t="s">
        <v>87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"/>
    </row>
    <row r="235" spans="1:17" ht="20.25">
      <c r="A235" s="107" t="str">
        <f>$A$2</f>
        <v>FINANCIAL STATUS AS OF JANUARY 31, 2010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"/>
    </row>
    <row r="236" spans="1:17" ht="20.25" customHeight="1">
      <c r="A236" s="108" t="str">
        <f>A3</f>
        <v>For State Fiscal Year 2009-10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40209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'[6]A'!$C$13</f>
        <v>3508806</v>
      </c>
      <c r="C261" s="89" t="s">
        <v>56</v>
      </c>
      <c r="D261" s="37">
        <f>'[6]A'!$E$13</f>
        <v>45773894</v>
      </c>
      <c r="E261" s="90"/>
      <c r="F261" s="13">
        <f>'[6]A'!$G$13</f>
        <v>49282700</v>
      </c>
      <c r="G261" s="37">
        <f>'[6]A'!$I$13</f>
        <v>29975833.28</v>
      </c>
      <c r="H261" s="11"/>
      <c r="I261" s="37">
        <f>'[6]A'!$K$13</f>
        <v>11993877.719999999</v>
      </c>
      <c r="J261" s="37">
        <f>'[6]A'!$M$13</f>
        <v>41969711</v>
      </c>
      <c r="K261" s="90"/>
      <c r="L261" s="37">
        <f>'[6]A'!$O$13</f>
        <v>3804183</v>
      </c>
      <c r="M261" s="68"/>
      <c r="N261" s="37">
        <f>'[6]A'!$Q$13</f>
        <v>4644183</v>
      </c>
      <c r="O261" s="11"/>
      <c r="P261" s="37">
        <f>'[6]A'!$S$13</f>
        <v>7312989</v>
      </c>
      <c r="Q261" s="11"/>
      <c r="R261" s="37">
        <f>'[6]A'!$U$13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86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85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09">
        <v>3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11" t="s">
        <v>25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"/>
    </row>
    <row r="302" spans="1:17" ht="20.25">
      <c r="A302" s="107" t="str">
        <f>$A$2</f>
        <v>FINANCIAL STATUS AS OF JANUARY 31, 2010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"/>
    </row>
    <row r="303" spans="1:17" ht="20.25" customHeight="1">
      <c r="A303" s="108" t="str">
        <f>A3</f>
        <v>For State Fiscal Year 2009-10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40209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88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'[5]4-97RPT'!C14</f>
        <v>N/A</v>
      </c>
      <c r="C323" s="59"/>
      <c r="D323" s="96" t="str">
        <f>'[5]4-97RPT'!E14</f>
        <v>N/A</v>
      </c>
      <c r="E323" s="57"/>
      <c r="F323" s="37">
        <f>'[5]4-97RPT'!G14</f>
        <v>34712541</v>
      </c>
      <c r="G323" s="37">
        <f>'[5]4-97RPT'!I14</f>
        <v>11053816.39</v>
      </c>
      <c r="H323" s="11"/>
      <c r="I323" s="37">
        <f>'[5]4-97RPT'!K14</f>
        <v>23658724.61</v>
      </c>
      <c r="J323" s="37">
        <f>'[5]4-97RPT'!M14</f>
        <v>34712541</v>
      </c>
      <c r="K323" s="13"/>
      <c r="L323" s="96" t="str">
        <f>'[5]4-97RPT'!O14</f>
        <v>N/A</v>
      </c>
      <c r="M323" s="59"/>
      <c r="N323" s="96" t="str">
        <f>'[5]4-97RPT'!Q14</f>
        <v>N/A</v>
      </c>
      <c r="O323" s="11"/>
      <c r="P323" s="96" t="str">
        <f>'[5]4-97RPT'!S14</f>
        <v>N/A</v>
      </c>
      <c r="Q323" s="11"/>
      <c r="R323" s="37">
        <f>'[5]4-97RPT'!U14</f>
        <v>0</v>
      </c>
    </row>
    <row r="324" spans="1:18" ht="16.5">
      <c r="A324" s="24" t="s">
        <v>14</v>
      </c>
      <c r="B324" s="96" t="str">
        <f>'[5]4-97RPT'!C15</f>
        <v>N/A</v>
      </c>
      <c r="C324" s="59"/>
      <c r="D324" s="96" t="str">
        <f>'[5]4-97RPT'!E15</f>
        <v>N/A</v>
      </c>
      <c r="E324" s="57"/>
      <c r="F324" s="37">
        <f>'[5]4-97RPT'!G15</f>
        <v>11323690</v>
      </c>
      <c r="G324" s="37">
        <f>'[5]4-97RPT'!I15</f>
        <v>8033</v>
      </c>
      <c r="H324" s="11"/>
      <c r="I324" s="37">
        <f>'[5]4-97RPT'!K15</f>
        <v>11315657</v>
      </c>
      <c r="J324" s="37">
        <f>'[5]4-97RPT'!M15</f>
        <v>11323690</v>
      </c>
      <c r="K324" s="13"/>
      <c r="L324" s="96" t="str">
        <f>'[5]4-97RPT'!O15</f>
        <v>N/A</v>
      </c>
      <c r="M324" s="59"/>
      <c r="N324" s="96" t="str">
        <f>'[5]4-97RPT'!Q15</f>
        <v>N/A</v>
      </c>
      <c r="O324" s="11"/>
      <c r="P324" s="96" t="str">
        <f>'[5]4-97RPT'!S15</f>
        <v>N/A</v>
      </c>
      <c r="Q324" s="11"/>
      <c r="R324" s="37">
        <f>'[5]4-97RPT'!U15</f>
        <v>0</v>
      </c>
    </row>
    <row r="325" spans="1:18" ht="16.5">
      <c r="A325" s="24" t="s">
        <v>17</v>
      </c>
      <c r="B325" s="98" t="str">
        <f>'[5]4-97RPT'!C16</f>
        <v>N/A</v>
      </c>
      <c r="C325" s="59"/>
      <c r="D325" s="98" t="str">
        <f>'[5]4-97RPT'!E16</f>
        <v>N/A</v>
      </c>
      <c r="E325" s="57"/>
      <c r="F325" s="39">
        <f>'[5]4-97RPT'!G16</f>
        <v>27537459</v>
      </c>
      <c r="G325" s="39">
        <f>'[5]4-97RPT'!I16</f>
        <v>0</v>
      </c>
      <c r="H325" s="18"/>
      <c r="I325" s="39">
        <f>'[5]4-97RPT'!K16</f>
        <v>27537459</v>
      </c>
      <c r="J325" s="39">
        <f>'[5]4-97RPT'!M16</f>
        <v>27537459</v>
      </c>
      <c r="K325" s="17"/>
      <c r="L325" s="98" t="str">
        <f>'[5]4-97RPT'!O16</f>
        <v>N/A</v>
      </c>
      <c r="M325" s="59"/>
      <c r="N325" s="98" t="str">
        <f>'[5]4-97RPT'!Q16</f>
        <v>N/A</v>
      </c>
      <c r="O325" s="18"/>
      <c r="P325" s="98" t="str">
        <f>'[5]4-97RPT'!S16</f>
        <v>N/A</v>
      </c>
      <c r="Q325" s="11"/>
      <c r="R325" s="39">
        <f>'[5]4-97RPT'!U16</f>
        <v>0</v>
      </c>
    </row>
    <row r="326" spans="1:18" ht="16.5">
      <c r="A326" s="73" t="s">
        <v>15</v>
      </c>
      <c r="B326" s="96" t="str">
        <f>'[5]4-97RPT'!C17</f>
        <v>N/A</v>
      </c>
      <c r="C326" s="59"/>
      <c r="D326" s="96" t="str">
        <f>'[5]4-97RPT'!E17</f>
        <v>N/A</v>
      </c>
      <c r="E326" s="57"/>
      <c r="F326" s="37">
        <f>'[5]4-97RPT'!G17</f>
        <v>73573690</v>
      </c>
      <c r="G326" s="37">
        <f>'[5]4-97RPT'!I17</f>
        <v>11061849.39</v>
      </c>
      <c r="H326" s="11"/>
      <c r="I326" s="37">
        <f>'[5]4-97RPT'!K17</f>
        <v>62511840.61</v>
      </c>
      <c r="J326" s="37">
        <f>'[5]4-97RPT'!M17</f>
        <v>73573690</v>
      </c>
      <c r="K326" s="13"/>
      <c r="L326" s="96" t="str">
        <f>'[5]4-97RPT'!O17</f>
        <v>N/A</v>
      </c>
      <c r="M326" s="59"/>
      <c r="N326" s="96" t="str">
        <f>'[5]4-97RPT'!Q17</f>
        <v>N/A</v>
      </c>
      <c r="O326" s="11"/>
      <c r="P326" s="96" t="str">
        <f>'[5]4-97RPT'!S17</f>
        <v>N/A</v>
      </c>
      <c r="Q326" s="11"/>
      <c r="R326" s="37">
        <f>'[5]4-97RPT'!U17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'[5]4-97RPT'!C20</f>
        <v>N/A</v>
      </c>
      <c r="C329" s="57"/>
      <c r="D329" s="96" t="str">
        <f>'[5]4-97RPT'!E20</f>
        <v>N/A</v>
      </c>
      <c r="E329" s="57"/>
      <c r="F329" s="37">
        <f>'[5]4-97RPT'!G20</f>
        <v>11014959</v>
      </c>
      <c r="G329" s="37">
        <f>'[5]4-97RPT'!I20</f>
        <v>4429293.12</v>
      </c>
      <c r="H329" s="11"/>
      <c r="I329" s="37">
        <f>'[5]4-97RPT'!K20</f>
        <v>6585665.88</v>
      </c>
      <c r="J329" s="37">
        <f>'[5]4-97RPT'!M20</f>
        <v>11014959</v>
      </c>
      <c r="K329" s="13"/>
      <c r="L329" s="96" t="str">
        <f>'[5]4-97RPT'!O20</f>
        <v>N/A</v>
      </c>
      <c r="M329" s="57"/>
      <c r="N329" s="96" t="str">
        <f>'[5]4-97RPT'!Q20</f>
        <v>N/A</v>
      </c>
      <c r="O329" s="11"/>
      <c r="P329" s="96" t="str">
        <f>'[5]4-97RPT'!S20</f>
        <v>N/A</v>
      </c>
      <c r="Q329" s="11"/>
      <c r="R329" s="37">
        <f>'[5]4-97RPT'!U20</f>
        <v>0</v>
      </c>
    </row>
    <row r="330" spans="1:18" ht="16.5">
      <c r="A330" s="24" t="s">
        <v>14</v>
      </c>
      <c r="B330" s="96" t="str">
        <f>'[5]4-97RPT'!C21</f>
        <v>N/A</v>
      </c>
      <c r="C330" s="57"/>
      <c r="D330" s="96" t="str">
        <f>'[5]4-97RPT'!E21</f>
        <v>N/A</v>
      </c>
      <c r="E330" s="57"/>
      <c r="F330" s="37">
        <f>'[5]4-97RPT'!G21</f>
        <v>9498922</v>
      </c>
      <c r="G330" s="37">
        <f>'[5]4-97RPT'!I21</f>
        <v>62245.24</v>
      </c>
      <c r="H330" s="11"/>
      <c r="I330" s="37">
        <f>'[5]4-97RPT'!K21</f>
        <v>9436676.76</v>
      </c>
      <c r="J330" s="37">
        <f>'[5]4-97RPT'!M21</f>
        <v>9498922</v>
      </c>
      <c r="K330" s="13"/>
      <c r="L330" s="96" t="str">
        <f>'[5]4-97RPT'!O21</f>
        <v>N/A</v>
      </c>
      <c r="M330" s="57"/>
      <c r="N330" s="96" t="str">
        <f>'[5]4-97RPT'!Q21</f>
        <v>N/A</v>
      </c>
      <c r="O330" s="11"/>
      <c r="P330" s="96" t="str">
        <f>'[5]4-97RPT'!S21</f>
        <v>N/A</v>
      </c>
      <c r="Q330" s="11"/>
      <c r="R330" s="37">
        <f>'[5]4-97RPT'!U21</f>
        <v>0</v>
      </c>
    </row>
    <row r="331" spans="1:18" ht="16.5">
      <c r="A331" s="24" t="s">
        <v>17</v>
      </c>
      <c r="B331" s="98" t="str">
        <f>'[5]4-97RPT'!C22</f>
        <v>N/A</v>
      </c>
      <c r="C331" s="57"/>
      <c r="D331" s="98" t="str">
        <f>'[5]4-97RPT'!E22</f>
        <v>N/A</v>
      </c>
      <c r="E331" s="57"/>
      <c r="F331" s="39">
        <f>'[5]4-97RPT'!G22</f>
        <v>12132842</v>
      </c>
      <c r="G331" s="39">
        <f>'[5]4-97RPT'!I22</f>
        <v>2610402.2600000002</v>
      </c>
      <c r="H331" s="18"/>
      <c r="I331" s="39">
        <f>'[5]4-97RPT'!K22</f>
        <v>9522439.74</v>
      </c>
      <c r="J331" s="39">
        <f>'[5]4-97RPT'!M22</f>
        <v>12132842</v>
      </c>
      <c r="K331" s="17"/>
      <c r="L331" s="98" t="str">
        <f>'[5]4-97RPT'!O22</f>
        <v>N/A</v>
      </c>
      <c r="M331" s="57"/>
      <c r="N331" s="98" t="str">
        <f>'[5]4-97RPT'!Q22</f>
        <v>N/A</v>
      </c>
      <c r="O331" s="18"/>
      <c r="P331" s="98" t="str">
        <f>'[5]4-97RPT'!S22</f>
        <v>N/A</v>
      </c>
      <c r="Q331" s="11"/>
      <c r="R331" s="39">
        <f>'[5]4-97RPT'!U22</f>
        <v>0</v>
      </c>
    </row>
    <row r="332" spans="1:18" ht="16.5">
      <c r="A332" s="73" t="s">
        <v>15</v>
      </c>
      <c r="B332" s="96" t="str">
        <f>'[5]4-97RPT'!C23</f>
        <v>N/A</v>
      </c>
      <c r="C332" s="57"/>
      <c r="D332" s="96" t="str">
        <f>'[5]4-97RPT'!E23</f>
        <v>N/A</v>
      </c>
      <c r="E332" s="57"/>
      <c r="F332" s="37">
        <f>'[5]4-97RPT'!G23</f>
        <v>32646723</v>
      </c>
      <c r="G332" s="37">
        <f>'[5]4-97RPT'!I23</f>
        <v>7101940.620000001</v>
      </c>
      <c r="H332" s="11"/>
      <c r="I332" s="37">
        <f>'[5]4-97RPT'!K23</f>
        <v>25544782.38</v>
      </c>
      <c r="J332" s="37">
        <f>'[5]4-97RPT'!M23</f>
        <v>32646723</v>
      </c>
      <c r="K332" s="13"/>
      <c r="L332" s="96" t="str">
        <f>'[5]4-97RPT'!O23</f>
        <v>N/A</v>
      </c>
      <c r="M332" s="57"/>
      <c r="N332" s="96" t="str">
        <f>'[5]4-97RPT'!Q23</f>
        <v>N/A</v>
      </c>
      <c r="O332" s="11"/>
      <c r="P332" s="96" t="str">
        <f>'[5]4-97RPT'!S23</f>
        <v>N/A</v>
      </c>
      <c r="Q332" s="11"/>
      <c r="R332" s="37">
        <f>'[5]4-97RPT'!U23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'[5]4-97RPT'!C27</f>
        <v>104971</v>
      </c>
      <c r="C336" s="57"/>
      <c r="D336" s="37">
        <f>'[5]4-97RPT'!E27</f>
        <v>105000</v>
      </c>
      <c r="E336" s="64"/>
      <c r="F336" s="37">
        <f>'[5]4-97RPT'!G27</f>
        <v>209971</v>
      </c>
      <c r="G336" s="37">
        <f>'[5]4-97RPT'!I27</f>
        <v>18920</v>
      </c>
      <c r="H336" s="11"/>
      <c r="I336" s="37">
        <f>'[5]4-97RPT'!K27</f>
        <v>68080</v>
      </c>
      <c r="J336" s="37">
        <f>'[5]4-97RPT'!M27</f>
        <v>87000</v>
      </c>
      <c r="K336" s="89"/>
      <c r="L336" s="37">
        <f>'[5]4-97RPT'!O27</f>
        <v>18000</v>
      </c>
      <c r="M336" s="59"/>
      <c r="N336" s="37">
        <f>'[5]4-97RPT'!Q27</f>
        <v>18000</v>
      </c>
      <c r="O336" s="11"/>
      <c r="P336" s="37">
        <f>'[5]4-97RPT'!S27</f>
        <v>122971</v>
      </c>
      <c r="Q336" s="11"/>
      <c r="R336" s="37">
        <f>'[5]4-97RPT'!U27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'[5]4-97RPT'!C29</f>
        <v>0</v>
      </c>
      <c r="C338" s="57"/>
      <c r="D338" s="37">
        <f>'[5]4-97RPT'!E29</f>
        <v>341387</v>
      </c>
      <c r="E338" s="64"/>
      <c r="F338" s="37">
        <f>'[5]4-97RPT'!G29</f>
        <v>341387</v>
      </c>
      <c r="G338" s="37">
        <f>'[5]4-97RPT'!I29</f>
        <v>103457.48</v>
      </c>
      <c r="H338" s="11"/>
      <c r="I338" s="37">
        <f>'[5]4-97RPT'!K29</f>
        <v>237929.52000000002</v>
      </c>
      <c r="J338" s="37">
        <f>'[5]4-97RPT'!M29</f>
        <v>341387</v>
      </c>
      <c r="K338" s="89"/>
      <c r="L338" s="37">
        <f>'[5]4-97RPT'!O29</f>
        <v>0</v>
      </c>
      <c r="M338" s="59"/>
      <c r="N338" s="37">
        <f>'[5]4-97RPT'!Q29</f>
        <v>0</v>
      </c>
      <c r="O338" s="11"/>
      <c r="P338" s="37">
        <f>'[5]4-97RPT'!S29</f>
        <v>0</v>
      </c>
      <c r="Q338" s="11"/>
      <c r="R338" s="37">
        <f>'[5]4-97RPT'!U29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'[5]4-97RPT'!C31</f>
        <v>0</v>
      </c>
      <c r="C340" s="59" t="s">
        <v>31</v>
      </c>
      <c r="D340" s="37">
        <f>'[5]4-97RPT'!E31</f>
        <v>10378000</v>
      </c>
      <c r="E340" s="64"/>
      <c r="F340" s="37">
        <f>'[5]4-97RPT'!G31</f>
        <v>10378000</v>
      </c>
      <c r="G340" s="37">
        <f>'[5]4-97RPT'!I31</f>
        <v>6445611.37</v>
      </c>
      <c r="H340" s="11"/>
      <c r="I340" s="37">
        <f>'[5]4-97RPT'!K31</f>
        <v>3932388.63</v>
      </c>
      <c r="J340" s="37">
        <f>'[5]4-97RPT'!M31</f>
        <v>10378000</v>
      </c>
      <c r="K340" s="89"/>
      <c r="L340" s="37">
        <f>'[5]4-97RPT'!O31</f>
        <v>0</v>
      </c>
      <c r="M340" s="57"/>
      <c r="N340" s="37">
        <f>'[5]4-97RPT'!Q31</f>
        <v>0</v>
      </c>
      <c r="O340" s="11"/>
      <c r="P340" s="37">
        <f>'[5]4-97RPT'!S31</f>
        <v>0</v>
      </c>
      <c r="Q340" s="11"/>
      <c r="R340" s="37">
        <f>'[5]4-97RPT'!U31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'[5]4-97RPT'!C31</f>
        <v>0</v>
      </c>
      <c r="C342" s="59" t="s">
        <v>31</v>
      </c>
      <c r="D342" s="37">
        <f>'[5]4-97RPT'!E33</f>
        <v>9945284</v>
      </c>
      <c r="E342" s="64"/>
      <c r="F342" s="37">
        <f>'[5]4-97RPT'!G33</f>
        <v>9945284</v>
      </c>
      <c r="G342" s="37">
        <f>'[5]4-97RPT'!I33</f>
        <v>5762250.28</v>
      </c>
      <c r="H342" s="11"/>
      <c r="I342" s="37">
        <f>'[5]4-97RPT'!K33</f>
        <v>4063033.7199999997</v>
      </c>
      <c r="J342" s="37">
        <f>'[5]4-97RPT'!M33</f>
        <v>9825284</v>
      </c>
      <c r="K342" s="89"/>
      <c r="L342" s="37">
        <f>'[5]4-97RPT'!O33</f>
        <v>120000</v>
      </c>
      <c r="M342" s="57"/>
      <c r="N342" s="37">
        <f>'[5]4-97RPT'!Q33</f>
        <v>120000</v>
      </c>
      <c r="O342" s="11"/>
      <c r="P342" s="37">
        <f>'[5]4-97RPT'!S33</f>
        <v>120000</v>
      </c>
      <c r="Q342" s="11"/>
      <c r="R342" s="37">
        <f>'[5]4-97RPT'!U31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92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09">
        <v>2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36"/>
    </row>
    <row r="361" ht="16.5">
      <c r="R361" s="36"/>
    </row>
    <row r="362" spans="17:18" ht="16.5">
      <c r="Q362" s="11"/>
      <c r="R362" s="36"/>
    </row>
    <row r="363" spans="1:18" ht="20.25">
      <c r="A363" s="111" t="s">
        <v>83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"/>
      <c r="R363" s="36"/>
    </row>
    <row r="364" spans="1:17" ht="20.25">
      <c r="A364" s="111" t="str">
        <f>$A$2</f>
        <v>FINANCIAL STATUS AS OF JANUARY 31, 2010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92"/>
    </row>
    <row r="365" spans="1:17" ht="20.25">
      <c r="A365" s="110" t="str">
        <f>A3</f>
        <v>For State Fiscal Year 2009-10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40209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30797350</v>
      </c>
      <c r="E375" s="64"/>
      <c r="F375" s="11">
        <f>F13+F72+F125+F180</f>
        <v>30797350</v>
      </c>
      <c r="G375" s="13">
        <f>G13+G72+G125+G180+G313</f>
        <v>22019382</v>
      </c>
      <c r="H375" s="11"/>
      <c r="I375" s="13">
        <f>I13+I72+I125+I180</f>
        <v>8777968</v>
      </c>
      <c r="J375" s="13">
        <f>I375+G375</f>
        <v>30797350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15536650</v>
      </c>
      <c r="E376" s="61"/>
      <c r="F376" s="11">
        <f>F14+F73+F126+F181+F127</f>
        <v>15536650</v>
      </c>
      <c r="G376" s="17">
        <f>G14+G73+SUM(G126:G127)+G181+G314</f>
        <v>6521850</v>
      </c>
      <c r="H376" s="11"/>
      <c r="I376" s="11">
        <f>I14+I73+I126+I181+I127-1</f>
        <v>10822399</v>
      </c>
      <c r="J376" s="11">
        <f>J14+J73+J126+J181+J127</f>
        <v>17344250</v>
      </c>
      <c r="K376" s="17"/>
      <c r="L376" s="11">
        <f>L14+L73+L126+L181+L127</f>
        <v>-1807600</v>
      </c>
      <c r="M376" s="59" t="s">
        <v>31</v>
      </c>
      <c r="N376" s="11">
        <f>N14+N73+N126+N181+N127</f>
        <v>-1807600</v>
      </c>
      <c r="O376" s="11"/>
      <c r="P376" s="11">
        <f>P14+P73+P126+P181+P127</f>
        <v>-1807600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1638119</v>
      </c>
      <c r="H378" s="102"/>
      <c r="I378" s="47">
        <f>I29</f>
        <v>271881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48244000</v>
      </c>
      <c r="E379" s="57"/>
      <c r="F379" s="11">
        <f>SUM(F375:F378)</f>
        <v>48244000</v>
      </c>
      <c r="G379" s="11">
        <f>SUM(G375:G378)</f>
        <v>30179351</v>
      </c>
      <c r="H379" s="11"/>
      <c r="I379" s="11">
        <f>SUM(I375:I378)</f>
        <v>19872248</v>
      </c>
      <c r="J379" s="11">
        <f>SUM(J375:J378)</f>
        <v>50051600</v>
      </c>
      <c r="K379" s="11"/>
      <c r="L379" s="11">
        <f>SUM(L375:L378)</f>
        <v>-1807600</v>
      </c>
      <c r="M379" s="69" t="s">
        <v>31</v>
      </c>
      <c r="N379" s="11">
        <f>SUM(N375:N378)</f>
        <v>-1807600</v>
      </c>
      <c r="O379" s="44"/>
      <c r="P379" s="11">
        <f>SUM(P375:P378)</f>
        <v>-1807600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93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163632231</v>
      </c>
      <c r="E385" s="61"/>
      <c r="F385" s="17">
        <f>SUM(F23)+SUM(F92:F96)+SUM(F147:F155)+SUM(F211:F220)+SUM(F261)+SUM(F336:F342)</f>
        <v>185178863</v>
      </c>
      <c r="G385" s="17">
        <f>SUM(G23)+SUM(G92:G96)+SUM(G147:G155)+SUM(G211:G220)+SUM(G261)+SUM(G336:G342)</f>
        <v>118045875.41</v>
      </c>
      <c r="H385" s="17"/>
      <c r="I385" s="17">
        <f>SUM(I23)+SUM(I92:I96)+SUM(I147:I155)+SUM(I211:I220)+SUM(I261)+SUM(I336:I342)</f>
        <v>54459718.589999996</v>
      </c>
      <c r="J385" s="17">
        <f>SUM(J23)+SUM(J92:J96)+SUM(J147:J155)+SUM(J211:J220)+SUM(J261)+SUM(J336:J342)</f>
        <v>173329220</v>
      </c>
      <c r="K385" s="17"/>
      <c r="L385" s="17">
        <f>SUM(L23)+SUM(L92:L96)+SUM(L147:L155)+SUM(L211:L220)+SUM(L261)+SUM(L336:L342)</f>
        <v>-9696989</v>
      </c>
      <c r="M385" s="59"/>
      <c r="N385" s="17">
        <f>SUM(N23)+SUM(N92:N96)+SUM(N147:N155)+SUM(N211:N220)+SUM(N261)+SUM(N336:N342)</f>
        <v>-811851</v>
      </c>
      <c r="O385" s="59" t="s">
        <v>56</v>
      </c>
      <c r="P385" s="17">
        <f>SUM(P23)+SUM(P92:P96)+SUM(P147:P155)+SUM(P211:P220)+SUM(P261)+SUM(P336:P342)</f>
        <v>11849643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88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84</v>
      </c>
      <c r="C392" s="57"/>
      <c r="D392" s="78" t="s">
        <v>84</v>
      </c>
      <c r="E392" s="57"/>
      <c r="F392" s="13">
        <f>+F79+F187+F323</f>
        <v>40077474</v>
      </c>
      <c r="G392" s="13">
        <f aca="true" t="shared" si="0" ref="F392:G394">+G79+G187+G323</f>
        <v>11562744.15</v>
      </c>
      <c r="H392" s="11"/>
      <c r="I392" s="13">
        <f aca="true" t="shared" si="1" ref="I392:J394">+I79+I187+I323</f>
        <v>28514729.85</v>
      </c>
      <c r="J392" s="13">
        <f t="shared" si="1"/>
        <v>40077474</v>
      </c>
      <c r="K392" s="13"/>
      <c r="L392" s="78" t="s">
        <v>84</v>
      </c>
      <c r="M392" s="57"/>
      <c r="N392" s="78" t="s">
        <v>84</v>
      </c>
      <c r="O392" s="11"/>
      <c r="P392" s="78" t="s">
        <v>84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84</v>
      </c>
      <c r="C393" s="57"/>
      <c r="D393" s="78" t="s">
        <v>84</v>
      </c>
      <c r="E393" s="57"/>
      <c r="F393" s="13">
        <f>+F80+F188+F324</f>
        <v>16273938</v>
      </c>
      <c r="G393" s="13">
        <f t="shared" si="0"/>
        <v>51166.89</v>
      </c>
      <c r="H393" s="13"/>
      <c r="I393" s="13">
        <f t="shared" si="1"/>
        <v>16222771.11</v>
      </c>
      <c r="J393" s="13">
        <f t="shared" si="1"/>
        <v>16273938</v>
      </c>
      <c r="K393" s="13"/>
      <c r="L393" s="78" t="s">
        <v>84</v>
      </c>
      <c r="M393" s="57"/>
      <c r="N393" s="78" t="s">
        <v>84</v>
      </c>
      <c r="O393" s="11"/>
      <c r="P393" s="78" t="s">
        <v>84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84</v>
      </c>
      <c r="C394" s="57"/>
      <c r="D394" s="81" t="s">
        <v>84</v>
      </c>
      <c r="E394" s="57"/>
      <c r="F394" s="20">
        <f t="shared" si="0"/>
        <v>31122202</v>
      </c>
      <c r="G394" s="20">
        <f t="shared" si="0"/>
        <v>63350.46</v>
      </c>
      <c r="H394" s="17"/>
      <c r="I394" s="20">
        <f t="shared" si="1"/>
        <v>31058851.54</v>
      </c>
      <c r="J394" s="20">
        <f t="shared" si="1"/>
        <v>31122202</v>
      </c>
      <c r="K394" s="17"/>
      <c r="L394" s="81" t="s">
        <v>84</v>
      </c>
      <c r="M394" s="57"/>
      <c r="N394" s="81" t="s">
        <v>84</v>
      </c>
      <c r="O394" s="11"/>
      <c r="P394" s="81" t="s">
        <v>84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84</v>
      </c>
      <c r="C395" s="57"/>
      <c r="D395" s="33" t="s">
        <v>84</v>
      </c>
      <c r="E395" s="57"/>
      <c r="F395" s="17">
        <f>SUM(F392:F394)</f>
        <v>87473614</v>
      </c>
      <c r="G395" s="17">
        <f>SUM(G392:G394)</f>
        <v>11677261.500000002</v>
      </c>
      <c r="H395" s="11"/>
      <c r="I395" s="17">
        <f>SUM(I392:I394)</f>
        <v>75796352.5</v>
      </c>
      <c r="J395" s="17">
        <f>SUM(J392:J394)</f>
        <v>87473614</v>
      </c>
      <c r="K395" s="17"/>
      <c r="L395" s="33" t="s">
        <v>84</v>
      </c>
      <c r="M395" s="57"/>
      <c r="N395" s="33" t="s">
        <v>84</v>
      </c>
      <c r="O395" s="11"/>
      <c r="P395" s="33" t="s">
        <v>84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84</v>
      </c>
      <c r="C399" s="57"/>
      <c r="D399" s="78" t="s">
        <v>84</v>
      </c>
      <c r="E399" s="100"/>
      <c r="F399" s="13">
        <f>F33+F85+F140+F329</f>
        <v>32060845</v>
      </c>
      <c r="G399" s="13">
        <f>G33+G85+G140+G329</f>
        <v>13096949.719999999</v>
      </c>
      <c r="H399" s="11"/>
      <c r="I399" s="13">
        <f>I33+I85+I140+I329</f>
        <v>18963895.28</v>
      </c>
      <c r="J399" s="13">
        <f>J33+J85+J140+J329</f>
        <v>32060845</v>
      </c>
      <c r="K399" s="13"/>
      <c r="L399" s="78" t="s">
        <v>84</v>
      </c>
      <c r="M399" s="57"/>
      <c r="N399" s="78" t="s">
        <v>84</v>
      </c>
      <c r="O399" s="11"/>
      <c r="P399" s="78" t="s">
        <v>84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84</v>
      </c>
      <c r="C400" s="57"/>
      <c r="D400" s="78" t="s">
        <v>84</v>
      </c>
      <c r="E400" s="100"/>
      <c r="F400" s="13">
        <f>F34+F86+F141+F330</f>
        <v>38769372</v>
      </c>
      <c r="G400" s="13">
        <f>G34+G86+G141+G330</f>
        <v>6219445.350000001</v>
      </c>
      <c r="H400" s="13"/>
      <c r="I400" s="13">
        <f>I34+I86+I141+I330</f>
        <v>32549926.65</v>
      </c>
      <c r="J400" s="13">
        <f>J34+J86+J141+J330</f>
        <v>38769372</v>
      </c>
      <c r="K400" s="13"/>
      <c r="L400" s="78" t="s">
        <v>84</v>
      </c>
      <c r="M400" s="57"/>
      <c r="N400" s="78" t="s">
        <v>84</v>
      </c>
      <c r="O400" s="11"/>
      <c r="P400" s="78" t="s">
        <v>84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84</v>
      </c>
      <c r="C401" s="57"/>
      <c r="D401" s="81" t="s">
        <v>84</v>
      </c>
      <c r="E401" s="100"/>
      <c r="F401" s="20">
        <f>+F87+F142+F331</f>
        <v>21781762</v>
      </c>
      <c r="G401" s="20">
        <f>+G87+G142+G331</f>
        <v>5225358.51</v>
      </c>
      <c r="H401" s="17"/>
      <c r="I401" s="20">
        <f>+I87+I142+I331</f>
        <v>16556403.49</v>
      </c>
      <c r="J401" s="20">
        <f>+J87+J142+J331</f>
        <v>21781762</v>
      </c>
      <c r="K401" s="17"/>
      <c r="L401" s="81" t="s">
        <v>84</v>
      </c>
      <c r="M401" s="57"/>
      <c r="N401" s="81" t="s">
        <v>84</v>
      </c>
      <c r="O401" s="11"/>
      <c r="P401" s="81" t="s">
        <v>84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84</v>
      </c>
      <c r="C402" s="57"/>
      <c r="D402" s="33" t="s">
        <v>84</v>
      </c>
      <c r="E402" s="93"/>
      <c r="F402" s="17">
        <f>SUM(F399:F401)</f>
        <v>92611979</v>
      </c>
      <c r="G402" s="17">
        <f>SUM(G399:G401)</f>
        <v>24541753.58</v>
      </c>
      <c r="H402" s="11"/>
      <c r="I402" s="17">
        <f>SUM(I399:I401)</f>
        <v>68070225.42</v>
      </c>
      <c r="J402" s="17">
        <f>SUM(J399:J401)</f>
        <v>92611979</v>
      </c>
      <c r="K402" s="17"/>
      <c r="L402" s="33" t="s">
        <v>84</v>
      </c>
      <c r="M402" s="57"/>
      <c r="N402" s="33" t="s">
        <v>84</v>
      </c>
      <c r="O402" s="11"/>
      <c r="P402" s="33" t="s">
        <v>84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103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09">
        <v>1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168:P168"/>
    <mergeCell ref="A169:P169"/>
    <mergeCell ref="A170:P170"/>
    <mergeCell ref="A234:P234"/>
    <mergeCell ref="A1:P1"/>
    <mergeCell ref="A2:P2"/>
    <mergeCell ref="A3:P3"/>
    <mergeCell ref="A60:P60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235:P235"/>
    <mergeCell ref="A236:P236"/>
    <mergeCell ref="A233:P233"/>
    <mergeCell ref="A303:P303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2010-02-03T16:26:42Z</cp:lastPrinted>
  <dcterms:created xsi:type="dcterms:W3CDTF">1997-08-26T11:57:27Z</dcterms:created>
  <dcterms:modified xsi:type="dcterms:W3CDTF">2010-02-03T21:02:12Z</dcterms:modified>
  <cp:category/>
  <cp:version/>
  <cp:contentType/>
  <cp:contentStatus/>
</cp:coreProperties>
</file>