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1676" windowHeight="6456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_xlnm.Print_Area" localSheetId="0">'Summary'!$A$1:$Q$401</definedName>
    <definedName name="Print_Area_MI">'Summary'!$A$1:$P$343</definedName>
    <definedName name="TITLE1">'Summary'!$B$115:$G$116</definedName>
    <definedName name="TITLE2">'Summary'!$A$286:$P$287</definedName>
  </definedNames>
  <calcPr fullCalcOnLoad="1"/>
</workbook>
</file>

<file path=xl/sharedStrings.xml><?xml version="1.0" encoding="utf-8"?>
<sst xmlns="http://schemas.openxmlformats.org/spreadsheetml/2006/main" count="410" uniqueCount="92">
  <si>
    <t>OFFICE OF OPERATIONS AND MANAGEMENT SERVICES</t>
  </si>
  <si>
    <t>FINANCIAL STATUS AS OF MARCH 31, 2007</t>
  </si>
  <si>
    <t>SFY 2006-07</t>
  </si>
  <si>
    <t>Cumulative</t>
  </si>
  <si>
    <t>Actual</t>
  </si>
  <si>
    <t>Projected</t>
  </si>
  <si>
    <t>Total</t>
  </si>
  <si>
    <t>2006-2007</t>
  </si>
  <si>
    <t>Available</t>
  </si>
  <si>
    <t>Expenditures</t>
  </si>
  <si>
    <t>Structural</t>
  </si>
  <si>
    <t>Balance</t>
  </si>
  <si>
    <t xml:space="preserve">One </t>
  </si>
  <si>
    <t>Funds</t>
  </si>
  <si>
    <t xml:space="preserve">Projected </t>
  </si>
  <si>
    <t>Revenue</t>
  </si>
  <si>
    <t>Through</t>
  </si>
  <si>
    <t>to Program</t>
  </si>
  <si>
    <t>Actual and</t>
  </si>
  <si>
    <t>Revenue vs.</t>
  </si>
  <si>
    <t>at Program</t>
  </si>
  <si>
    <t>Time</t>
  </si>
  <si>
    <t>on 4/1/06</t>
  </si>
  <si>
    <t>Period End</t>
  </si>
  <si>
    <t>at 3/31/07</t>
  </si>
  <si>
    <t>Adjustment</t>
  </si>
  <si>
    <t>GENERAL FUND</t>
  </si>
  <si>
    <t xml:space="preserve">    Personal Service</t>
  </si>
  <si>
    <t xml:space="preserve">    Nonpersonal Service</t>
  </si>
  <si>
    <t>Subtotal</t>
  </si>
  <si>
    <t xml:space="preserve"> </t>
  </si>
  <si>
    <t>SPECIAL REVENUE</t>
  </si>
  <si>
    <t xml:space="preserve">    Cost Recovery Account</t>
  </si>
  <si>
    <t>(a)</t>
  </si>
  <si>
    <t xml:space="preserve">    Automation and Printing   </t>
  </si>
  <si>
    <t xml:space="preserve">      State Operations Total:</t>
  </si>
  <si>
    <t xml:space="preserve">OTHER RETIREMENT </t>
  </si>
  <si>
    <t xml:space="preserve">     SYSTEMS</t>
  </si>
  <si>
    <t>FEDERAL FUNDS</t>
  </si>
  <si>
    <t xml:space="preserve"> October -September</t>
  </si>
  <si>
    <t xml:space="preserve">    Mandated Costs</t>
  </si>
  <si>
    <t xml:space="preserve"> July-June Programs</t>
  </si>
  <si>
    <t>(a)  This imbalance is the result of normal cash flow and the use of prior year funds to meet current year one-time obligations.</t>
  </si>
  <si>
    <t>ELEMENTARY, MIDDLE, SECONDARY, AND CONTINUING EDUCATION</t>
  </si>
  <si>
    <t xml:space="preserve"> October-September Programs</t>
  </si>
  <si>
    <t xml:space="preserve"> Summer Institutes</t>
  </si>
  <si>
    <t xml:space="preserve"> High School Equivalency </t>
  </si>
  <si>
    <t xml:space="preserve">   (GED) </t>
  </si>
  <si>
    <t>(b)</t>
  </si>
  <si>
    <t>(a) Includes $1 million transferred from the Cultural Education Account.</t>
  </si>
  <si>
    <t>(b) This imbalance is the result of normal cash flow and the use of prior year funds to meet current year one-time obligations.</t>
  </si>
  <si>
    <t>OFFICE OF HIGHER EDUCATION</t>
  </si>
  <si>
    <t xml:space="preserve">   Tenured Teacher Hearings</t>
  </si>
  <si>
    <t>Proprietary - Supervision</t>
  </si>
  <si>
    <t>Proprietary - Tuition Reimbursement</t>
  </si>
  <si>
    <t>Office of Teacher Certification</t>
  </si>
  <si>
    <t>Regents Accreditation of Teacher Education Programs</t>
  </si>
  <si>
    <t>OFFICE OF CULTURAL EDUCATION</t>
  </si>
  <si>
    <t>One</t>
  </si>
  <si>
    <t xml:space="preserve"> April-March Programs</t>
  </si>
  <si>
    <t>Cultural Education Account</t>
  </si>
  <si>
    <t>(c)</t>
  </si>
  <si>
    <t>Local Government Records</t>
  </si>
  <si>
    <t>Management Improvement Fund</t>
  </si>
  <si>
    <t>Records Management Program</t>
  </si>
  <si>
    <t>Cultural Resource Survey Account</t>
  </si>
  <si>
    <t>Education Museum Account</t>
  </si>
  <si>
    <t>Education Archives Account</t>
  </si>
  <si>
    <t>Education Library Account</t>
  </si>
  <si>
    <t>Grants and Bequests</t>
  </si>
  <si>
    <t xml:space="preserve">Archives Partnership Trust  </t>
  </si>
  <si>
    <t>(d)</t>
  </si>
  <si>
    <t>(b)  Excludes endowment funds.</t>
  </si>
  <si>
    <t xml:space="preserve">(c)  Excludes $1,200,000 sweep to the General Fund; $1,000,000 sweep to the Summer School for the Arts account; up to $618,000 for the Empire State Performing Arts Center program; and </t>
  </si>
  <si>
    <t xml:space="preserve">       up to $2,114,000 for the New York State Theater Institute program.</t>
  </si>
  <si>
    <t>(d) Includes sufficient revenue from the APT endowment account, pursuant to Chapter 399 of the Laws of 1998, to maintain structural balance.</t>
  </si>
  <si>
    <t>OFFICE OF THE PROFESSIONS</t>
  </si>
  <si>
    <t xml:space="preserve">  Office of the Professions (a)</t>
  </si>
  <si>
    <t>(a)  Includes the foreign and out-of-state medical school evaluation program.</t>
  </si>
  <si>
    <t>(b)  All prior year revenue transfers to the Department of Health have been completed.</t>
  </si>
  <si>
    <t>VOCATIONAL AND EDUCATIONAL SERVICES FOR INDIVIDUALS WITH DISABILITIES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</si>
  <si>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</si>
  <si>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</si>
  <si>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</si>
  <si>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</si>
  <si>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</si>
  <si>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</si>
  <si>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</si>
  <si>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DEPARTMENT GRAND TOTALS</t>
  </si>
  <si>
    <t xml:space="preserve">    Other Retirement Systems</t>
  </si>
  <si>
    <t xml:space="preserve">Subtotal </t>
  </si>
  <si>
    <t xml:space="preserve">    All Accounts                                                   Subtotal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</si>
</sst>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"/>
  </numFmts>
  <fonts count="14">
    <font>
      <sz val="12"/>
      <name val="Helv"/>
      <family val="0"/>
    </font>
    <font>
      <sz val="10"/>
      <name val="Arial"/>
      <family val="0"/>
    </font>
    <font>
      <u val="single"/>
      <sz val="12"/>
      <color indexed="20"/>
      <name val="Helv"/>
      <family val="0"/>
    </font>
    <font>
      <u val="single"/>
      <sz val="12"/>
      <color indexed="12"/>
      <name val="Helv"/>
      <family val="0"/>
    </font>
    <font>
      <sz val="12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8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2" xfId="0" applyFont="1" applyBorder="1" applyAlignment="1">
      <alignment horizontal="center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2" xfId="0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>
      <alignment horizontal="left"/>
    </xf>
    <xf numFmtId="37" fontId="4" fillId="2" borderId="0" xfId="0" applyFont="1" applyFill="1" applyAlignment="1">
      <alignment/>
    </xf>
    <xf numFmtId="37" fontId="4" fillId="0" borderId="0" xfId="0" applyFont="1" applyAlignment="1" applyProtection="1">
      <alignment/>
      <protection locked="0"/>
    </xf>
    <xf numFmtId="37" fontId="4" fillId="0" borderId="0" xfId="0" applyFont="1" applyAlignment="1">
      <alignment horizontal="left"/>
    </xf>
    <xf numFmtId="37" fontId="4" fillId="0" borderId="0" xfId="0" applyFont="1" applyAlignment="1" applyProtection="1">
      <alignment horizontal="right"/>
      <protection locked="0"/>
    </xf>
    <xf numFmtId="37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7" fontId="4" fillId="0" borderId="2" xfId="0" applyFont="1" applyBorder="1" applyAlignment="1" applyProtection="1">
      <alignment horizontal="right"/>
      <protection locked="0"/>
    </xf>
    <xf numFmtId="37" fontId="4" fillId="0" borderId="2" xfId="0" applyFont="1" applyBorder="1" applyAlignment="1">
      <alignment horizontal="right"/>
    </xf>
    <xf numFmtId="37" fontId="4" fillId="0" borderId="0" xfId="0" applyFont="1" applyAlignment="1" quotePrefix="1">
      <alignment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quotePrefix="1">
      <alignment horizontal="center"/>
    </xf>
    <xf numFmtId="37" fontId="10" fillId="0" borderId="0" xfId="0" applyFont="1" applyAlignment="1">
      <alignment horizontal="left"/>
    </xf>
    <xf numFmtId="37" fontId="4" fillId="0" borderId="1" xfId="0" applyFont="1" applyBorder="1" applyAlignment="1" applyProtection="1">
      <alignment horizontal="right"/>
      <protection locked="0"/>
    </xf>
    <xf numFmtId="37" fontId="12" fillId="0" borderId="0" xfId="0" applyFont="1" applyAlignment="1">
      <alignment/>
    </xf>
    <xf numFmtId="168" fontId="4" fillId="0" borderId="1" xfId="0" applyNumberFormat="1" applyFont="1" applyBorder="1" applyAlignment="1">
      <alignment horizontal="center"/>
    </xf>
    <xf numFmtId="37" fontId="4" fillId="0" borderId="1" xfId="0" applyFont="1" applyBorder="1" applyAlignment="1">
      <alignment horizontal="right"/>
    </xf>
    <xf numFmtId="3" fontId="13" fillId="2" borderId="0" xfId="0" applyNumberFormat="1" applyFont="1" applyFill="1" applyAlignment="1">
      <alignment/>
    </xf>
    <xf numFmtId="1" fontId="4" fillId="0" borderId="0" xfId="0" applyNumberFormat="1" applyFont="1" applyAlignment="1">
      <alignment horizontal="right"/>
    </xf>
    <xf numFmtId="1" fontId="4" fillId="0" borderId="2" xfId="0" applyNumberFormat="1" applyFont="1" applyBorder="1" applyAlignment="1">
      <alignment horizontal="right"/>
    </xf>
    <xf numFmtId="37" fontId="7" fillId="0" borderId="0" xfId="0" applyFont="1" applyAlignment="1">
      <alignment horizontal="left"/>
    </xf>
    <xf numFmtId="37" fontId="4" fillId="0" borderId="2" xfId="15" applyFont="1" applyBorder="1" applyAlignment="1">
      <alignment horizontal="right"/>
    </xf>
    <xf numFmtId="37" fontId="4" fillId="0" borderId="2" xfId="15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 applyProtection="1">
      <alignment horizontal="center"/>
      <protection locked="0"/>
    </xf>
    <xf numFmtId="37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0" name="Line 10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2" name="Line 12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523875</xdr:colOff>
      <xdr:row>343</xdr:row>
      <xdr:rowOff>0</xdr:rowOff>
    </xdr:from>
    <xdr:to>
      <xdr:col>11</xdr:col>
      <xdr:colOff>676275</xdr:colOff>
      <xdr:row>343</xdr:row>
      <xdr:rowOff>0</xdr:rowOff>
    </xdr:to>
    <xdr:sp>
      <xdr:nvSpPr>
        <xdr:cNvPr id="13" name="Line 13"/>
        <xdr:cNvSpPr>
          <a:spLocks/>
        </xdr:cNvSpPr>
      </xdr:nvSpPr>
      <xdr:spPr>
        <a:xfrm>
          <a:off x="9048750" y="673036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15" name="Line 17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7" name="Line 19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9" name="Line 21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21" name="Line 23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23" name="Line 25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523875</xdr:colOff>
      <xdr:row>343</xdr:row>
      <xdr:rowOff>0</xdr:rowOff>
    </xdr:from>
    <xdr:to>
      <xdr:col>11</xdr:col>
      <xdr:colOff>676275</xdr:colOff>
      <xdr:row>343</xdr:row>
      <xdr:rowOff>0</xdr:rowOff>
    </xdr:to>
    <xdr:sp>
      <xdr:nvSpPr>
        <xdr:cNvPr id="24" name="Line 26"/>
        <xdr:cNvSpPr>
          <a:spLocks/>
        </xdr:cNvSpPr>
      </xdr:nvSpPr>
      <xdr:spPr>
        <a:xfrm>
          <a:off x="9048750" y="673036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6" name="Line 29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28" name="Line 31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30" name="Line 33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32" name="Line 35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34" name="Line 37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523875</xdr:colOff>
      <xdr:row>343</xdr:row>
      <xdr:rowOff>0</xdr:rowOff>
    </xdr:from>
    <xdr:to>
      <xdr:col>11</xdr:col>
      <xdr:colOff>676275</xdr:colOff>
      <xdr:row>343</xdr:row>
      <xdr:rowOff>0</xdr:rowOff>
    </xdr:to>
    <xdr:sp>
      <xdr:nvSpPr>
        <xdr:cNvPr id="35" name="Line 38"/>
        <xdr:cNvSpPr>
          <a:spLocks/>
        </xdr:cNvSpPr>
      </xdr:nvSpPr>
      <xdr:spPr>
        <a:xfrm>
          <a:off x="9048750" y="673036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37" name="Line 47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39" name="Line 49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41" name="Line 51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43" name="Line 53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45" name="Line 55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523875</xdr:colOff>
      <xdr:row>343</xdr:row>
      <xdr:rowOff>0</xdr:rowOff>
    </xdr:from>
    <xdr:to>
      <xdr:col>11</xdr:col>
      <xdr:colOff>676275</xdr:colOff>
      <xdr:row>343</xdr:row>
      <xdr:rowOff>0</xdr:rowOff>
    </xdr:to>
    <xdr:sp>
      <xdr:nvSpPr>
        <xdr:cNvPr id="46" name="Line 56"/>
        <xdr:cNvSpPr>
          <a:spLocks/>
        </xdr:cNvSpPr>
      </xdr:nvSpPr>
      <xdr:spPr>
        <a:xfrm>
          <a:off x="9048750" y="673036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48" name="Line 59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50" name="Line 61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52" name="Line 63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54" name="Line 65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56" name="Line 67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523875</xdr:colOff>
      <xdr:row>343</xdr:row>
      <xdr:rowOff>0</xdr:rowOff>
    </xdr:from>
    <xdr:to>
      <xdr:col>11</xdr:col>
      <xdr:colOff>676275</xdr:colOff>
      <xdr:row>343</xdr:row>
      <xdr:rowOff>0</xdr:rowOff>
    </xdr:to>
    <xdr:sp>
      <xdr:nvSpPr>
        <xdr:cNvPr id="57" name="Line 68"/>
        <xdr:cNvSpPr>
          <a:spLocks/>
        </xdr:cNvSpPr>
      </xdr:nvSpPr>
      <xdr:spPr>
        <a:xfrm>
          <a:off x="9048750" y="673036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59" name="Line 71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61" name="Line 73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63" name="Line 75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65" name="Line 77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67" name="Line 79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523875</xdr:colOff>
      <xdr:row>343</xdr:row>
      <xdr:rowOff>0</xdr:rowOff>
    </xdr:from>
    <xdr:to>
      <xdr:col>11</xdr:col>
      <xdr:colOff>676275</xdr:colOff>
      <xdr:row>343</xdr:row>
      <xdr:rowOff>0</xdr:rowOff>
    </xdr:to>
    <xdr:sp>
      <xdr:nvSpPr>
        <xdr:cNvPr id="68" name="Line 80"/>
        <xdr:cNvSpPr>
          <a:spLocks/>
        </xdr:cNvSpPr>
      </xdr:nvSpPr>
      <xdr:spPr>
        <a:xfrm>
          <a:off x="9048750" y="673036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70" name="Line 83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72" name="Line 85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74" name="Line 87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76" name="Line 89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78" name="Line 91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80" name="Line 93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82" name="Line 95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84" name="Line 97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86" name="Line 99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88" name="Line 101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90" name="Line 103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523875</xdr:colOff>
      <xdr:row>343</xdr:row>
      <xdr:rowOff>0</xdr:rowOff>
    </xdr:from>
    <xdr:to>
      <xdr:col>11</xdr:col>
      <xdr:colOff>676275</xdr:colOff>
      <xdr:row>343</xdr:row>
      <xdr:rowOff>0</xdr:rowOff>
    </xdr:to>
    <xdr:sp>
      <xdr:nvSpPr>
        <xdr:cNvPr id="91" name="Line 104"/>
        <xdr:cNvSpPr>
          <a:spLocks/>
        </xdr:cNvSpPr>
      </xdr:nvSpPr>
      <xdr:spPr>
        <a:xfrm>
          <a:off x="9048750" y="673036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361950</xdr:colOff>
      <xdr:row>343</xdr:row>
      <xdr:rowOff>0</xdr:rowOff>
    </xdr:from>
    <xdr:to>
      <xdr:col>6</xdr:col>
      <xdr:colOff>609600</xdr:colOff>
      <xdr:row>343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238750" y="67303650"/>
          <a:ext cx="2609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523875</xdr:colOff>
      <xdr:row>343</xdr:row>
      <xdr:rowOff>0</xdr:rowOff>
    </xdr:from>
    <xdr:to>
      <xdr:col>11</xdr:col>
      <xdr:colOff>676275</xdr:colOff>
      <xdr:row>343</xdr:row>
      <xdr:rowOff>0</xdr:rowOff>
    </xdr:to>
    <xdr:sp>
      <xdr:nvSpPr>
        <xdr:cNvPr id="93" name="Line 106"/>
        <xdr:cNvSpPr>
          <a:spLocks/>
        </xdr:cNvSpPr>
      </xdr:nvSpPr>
      <xdr:spPr>
        <a:xfrm>
          <a:off x="9048750" y="673036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95" name="Line 119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97" name="Line 121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99" name="Line 123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01" name="Line 125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03" name="Line 127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05" name="Line 129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07" name="Line 131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09" name="Line 133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11" name="Line 135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13" name="Line 137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15" name="Line 139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17" name="Line 141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288</xdr:row>
      <xdr:rowOff>104775</xdr:rowOff>
    </xdr:from>
    <xdr:to>
      <xdr:col>11</xdr:col>
      <xdr:colOff>857250</xdr:colOff>
      <xdr:row>288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29725" y="567118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288</xdr:row>
      <xdr:rowOff>85725</xdr:rowOff>
    </xdr:from>
    <xdr:to>
      <xdr:col>6</xdr:col>
      <xdr:colOff>704850</xdr:colOff>
      <xdr:row>288</xdr:row>
      <xdr:rowOff>85725</xdr:rowOff>
    </xdr:to>
    <xdr:sp>
      <xdr:nvSpPr>
        <xdr:cNvPr id="119" name="Line 143"/>
        <xdr:cNvSpPr>
          <a:spLocks/>
        </xdr:cNvSpPr>
      </xdr:nvSpPr>
      <xdr:spPr>
        <a:xfrm flipH="1">
          <a:off x="5343525" y="56692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21" name="Line 145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23" name="Line 147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25" name="Line 149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27" name="Line 151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29" name="Line 153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31" name="Line 155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33" name="Line 157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35" name="Line 159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37" name="Line 161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39" name="Line 163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41" name="Line 165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43" name="Line 167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230</xdr:row>
      <xdr:rowOff>104775</xdr:rowOff>
    </xdr:from>
    <xdr:to>
      <xdr:col>11</xdr:col>
      <xdr:colOff>857250</xdr:colOff>
      <xdr:row>230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29725" y="4502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230</xdr:row>
      <xdr:rowOff>85725</xdr:rowOff>
    </xdr:from>
    <xdr:to>
      <xdr:col>6</xdr:col>
      <xdr:colOff>704850</xdr:colOff>
      <xdr:row>230</xdr:row>
      <xdr:rowOff>85725</xdr:rowOff>
    </xdr:to>
    <xdr:sp>
      <xdr:nvSpPr>
        <xdr:cNvPr id="145" name="Line 169"/>
        <xdr:cNvSpPr>
          <a:spLocks/>
        </xdr:cNvSpPr>
      </xdr:nvSpPr>
      <xdr:spPr>
        <a:xfrm flipH="1">
          <a:off x="5343525" y="450056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47" name="Line 171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49" name="Line 173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51" name="Line 175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53" name="Line 177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55" name="Line 179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57" name="Line 181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59" name="Line 183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61" name="Line 185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63" name="Line 187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65" name="Line 189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67" name="Line 191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69" name="Line 193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173</xdr:row>
      <xdr:rowOff>104775</xdr:rowOff>
    </xdr:from>
    <xdr:to>
      <xdr:col>11</xdr:col>
      <xdr:colOff>857250</xdr:colOff>
      <xdr:row>173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29725" y="346995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173</xdr:row>
      <xdr:rowOff>85725</xdr:rowOff>
    </xdr:from>
    <xdr:to>
      <xdr:col>6</xdr:col>
      <xdr:colOff>704850</xdr:colOff>
      <xdr:row>173</xdr:row>
      <xdr:rowOff>85725</xdr:rowOff>
    </xdr:to>
    <xdr:sp>
      <xdr:nvSpPr>
        <xdr:cNvPr id="171" name="Line 195"/>
        <xdr:cNvSpPr>
          <a:spLocks/>
        </xdr:cNvSpPr>
      </xdr:nvSpPr>
      <xdr:spPr>
        <a:xfrm flipH="1">
          <a:off x="5343525" y="34680525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73" name="Line 197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75" name="Line 199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77" name="Line 201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79" name="Line 203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81" name="Line 205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83" name="Line 207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85" name="Line 209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87" name="Line 211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89" name="Line 213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91" name="Line 215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93" name="Line 217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95" name="Line 219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104775</xdr:rowOff>
    </xdr:from>
    <xdr:to>
      <xdr:col>11</xdr:col>
      <xdr:colOff>857250</xdr:colOff>
      <xdr:row>117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29725" y="2352675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117</xdr:row>
      <xdr:rowOff>85725</xdr:rowOff>
    </xdr:from>
    <xdr:to>
      <xdr:col>6</xdr:col>
      <xdr:colOff>704850</xdr:colOff>
      <xdr:row>117</xdr:row>
      <xdr:rowOff>85725</xdr:rowOff>
    </xdr:to>
    <xdr:sp>
      <xdr:nvSpPr>
        <xdr:cNvPr id="197" name="Line 221"/>
        <xdr:cNvSpPr>
          <a:spLocks/>
        </xdr:cNvSpPr>
      </xdr:nvSpPr>
      <xdr:spPr>
        <a:xfrm flipH="1">
          <a:off x="5343525" y="235077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199" name="Line 223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01" name="Line 225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03" name="Line 227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05" name="Line 229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07" name="Line 231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09" name="Line 233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11" name="Line 235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13" name="Line 237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15" name="Line 239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17" name="Line 241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19" name="Line 243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21" name="Line 245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11</xdr:col>
      <xdr:colOff>857250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29725" y="120396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6</xdr:col>
      <xdr:colOff>704850</xdr:colOff>
      <xdr:row>59</xdr:row>
      <xdr:rowOff>85725</xdr:rowOff>
    </xdr:to>
    <xdr:sp>
      <xdr:nvSpPr>
        <xdr:cNvPr id="223" name="Line 247"/>
        <xdr:cNvSpPr>
          <a:spLocks/>
        </xdr:cNvSpPr>
      </xdr:nvSpPr>
      <xdr:spPr>
        <a:xfrm flipH="1">
          <a:off x="5343525" y="120205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25" name="Line 249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27" name="Line 251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29" name="Line 253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31" name="Line 255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33" name="Line 257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35" name="Line 259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37" name="Line 261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39" name="Line 263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41" name="Line 265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43" name="Line 267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45" name="Line 269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47" name="Line 271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104775</xdr:rowOff>
    </xdr:from>
    <xdr:to>
      <xdr:col>11</xdr:col>
      <xdr:colOff>857250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29725" y="876300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85725</xdr:rowOff>
    </xdr:from>
    <xdr:to>
      <xdr:col>6</xdr:col>
      <xdr:colOff>704850</xdr:colOff>
      <xdr:row>3</xdr:row>
      <xdr:rowOff>85725</xdr:rowOff>
    </xdr:to>
    <xdr:sp>
      <xdr:nvSpPr>
        <xdr:cNvPr id="249" name="Line 273"/>
        <xdr:cNvSpPr>
          <a:spLocks/>
        </xdr:cNvSpPr>
      </xdr:nvSpPr>
      <xdr:spPr>
        <a:xfrm flipH="1">
          <a:off x="5343525" y="85725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50" name="Line 277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51" name="Line 278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52" name="Line 279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53" name="Line 280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54" name="Line 281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55" name="Line 282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56" name="Line 283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57" name="Line 284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58" name="Line 285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59" name="Line 286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60" name="Line 287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61" name="Line 288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62" name="Line 289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63" name="Line 290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64" name="Line 291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65" name="Line 292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66" name="Line 293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67" name="Line 294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68" name="Line 295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69" name="Line 296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70" name="Line 297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71" name="Line 298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72" name="Line 299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73" name="Line 300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876300</xdr:colOff>
      <xdr:row>346</xdr:row>
      <xdr:rowOff>123825</xdr:rowOff>
    </xdr:from>
    <xdr:to>
      <xdr:col>12</xdr:col>
      <xdr:colOff>257175</xdr:colOff>
      <xdr:row>346</xdr:row>
      <xdr:rowOff>123825</xdr:rowOff>
    </xdr:to>
    <xdr:sp>
      <xdr:nvSpPr>
        <xdr:cNvPr id="274" name="Line 301"/>
        <xdr:cNvSpPr>
          <a:spLocks/>
        </xdr:cNvSpPr>
      </xdr:nvSpPr>
      <xdr:spPr>
        <a:xfrm>
          <a:off x="9401175" y="68199000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466725</xdr:colOff>
      <xdr:row>346</xdr:row>
      <xdr:rowOff>85725</xdr:rowOff>
    </xdr:from>
    <xdr:to>
      <xdr:col>6</xdr:col>
      <xdr:colOff>704850</xdr:colOff>
      <xdr:row>346</xdr:row>
      <xdr:rowOff>85725</xdr:rowOff>
    </xdr:to>
    <xdr:sp>
      <xdr:nvSpPr>
        <xdr:cNvPr id="275" name="Line 302"/>
        <xdr:cNvSpPr>
          <a:spLocks/>
        </xdr:cNvSpPr>
      </xdr:nvSpPr>
      <xdr:spPr>
        <a:xfrm flipH="1">
          <a:off x="5343525" y="681609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6-2007\INDIVIDUAL%20PROGRAM%20AREA\OMS\OMS%20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6-2007\INDIVIDUAL%20PROGRAM%20AREA\EMSC\EMSC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6-2007\INDIVIDUAL%20PROGRAM%20AREA\OHE\OHE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6-2007\INDIVIDUAL%20PROGRAM%20AREA\OCE\OCE%20-%20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6-2007\INDIVIDUAL%20PROGRAM%20AREA\OP\OP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6-2007\INDIVIDUAL%20PROGRAM%20AREA\VESID\VESID%20-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dt"/>
    </sheetNames>
    <sheetDataSet>
      <sheetData sheetId="0">
        <row r="13">
          <cell r="G13">
            <v>9973000.09</v>
          </cell>
          <cell r="I13">
            <v>-0.08999999985098839</v>
          </cell>
        </row>
        <row r="14">
          <cell r="G14">
            <v>5546300.65</v>
          </cell>
          <cell r="I14">
            <v>54698.34999999963</v>
          </cell>
        </row>
        <row r="22">
          <cell r="G22">
            <v>15391234.16</v>
          </cell>
          <cell r="I22">
            <v>1458765.8399999999</v>
          </cell>
        </row>
        <row r="28">
          <cell r="I28" t="str">
            <v> </v>
          </cell>
        </row>
        <row r="33">
          <cell r="G33">
            <v>8205</v>
          </cell>
          <cell r="I33">
            <v>25295</v>
          </cell>
        </row>
        <row r="34">
          <cell r="G34">
            <v>0</v>
          </cell>
          <cell r="I34">
            <v>0</v>
          </cell>
        </row>
        <row r="39">
          <cell r="G39">
            <v>1269915.23</v>
          </cell>
          <cell r="I39">
            <v>1861139.77</v>
          </cell>
        </row>
        <row r="40">
          <cell r="G40">
            <v>19646.66</v>
          </cell>
          <cell r="I40">
            <v>142853.34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pril 2004"/>
      <sheetName val="Note"/>
      <sheetName val="Fund 261 &amp; 265"/>
    </sheetNames>
    <sheetDataSet>
      <sheetData sheetId="0">
        <row r="13">
          <cell r="I13">
            <v>-0.08999999985098839</v>
          </cell>
        </row>
        <row r="14">
          <cell r="I14">
            <v>54698.34999999963</v>
          </cell>
        </row>
        <row r="15">
          <cell r="I15">
            <v>54698.25999999978</v>
          </cell>
        </row>
        <row r="25">
          <cell r="G25">
            <v>47978691.98</v>
          </cell>
          <cell r="I25">
            <v>3061216.0200000014</v>
          </cell>
        </row>
        <row r="26">
          <cell r="I26" t="str">
            <v> </v>
          </cell>
        </row>
        <row r="33">
          <cell r="G33">
            <v>8205</v>
          </cell>
          <cell r="I33">
            <v>25295</v>
          </cell>
        </row>
        <row r="39">
          <cell r="I39">
            <v>1861139.77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dt"/>
    </sheetNames>
    <sheetDataSet>
      <sheetData sheetId="0">
        <row r="13">
          <cell r="I13">
            <v>-0.08999999985098839</v>
          </cell>
        </row>
        <row r="14">
          <cell r="I14">
            <v>54698.34999999963</v>
          </cell>
        </row>
        <row r="16">
          <cell r="I16" t="str">
            <v> </v>
          </cell>
        </row>
        <row r="23">
          <cell r="G23">
            <v>32459391.24</v>
          </cell>
          <cell r="I23">
            <v>3006517.7600000016</v>
          </cell>
        </row>
        <row r="25">
          <cell r="G25">
            <v>47978691.98</v>
          </cell>
          <cell r="I25">
            <v>3061216.0200000014</v>
          </cell>
        </row>
        <row r="26">
          <cell r="I26" t="str">
            <v> </v>
          </cell>
        </row>
        <row r="29">
          <cell r="G29">
            <v>1701546.81</v>
          </cell>
          <cell r="I29">
            <v>198453.18999999994</v>
          </cell>
        </row>
        <row r="36">
          <cell r="I36">
            <v>25295</v>
          </cell>
        </row>
        <row r="39">
          <cell r="I39">
            <v>1861139.77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inal MFR"/>
      <sheetName val="MFR before corrective actions"/>
      <sheetName val="details of federal programs"/>
    </sheetNames>
    <sheetDataSet>
      <sheetData sheetId="0">
        <row r="13">
          <cell r="G13">
            <v>9973000.09</v>
          </cell>
          <cell r="I13">
            <v>-0.08999999985098839</v>
          </cell>
        </row>
        <row r="14">
          <cell r="G14">
            <v>5546300.65</v>
          </cell>
          <cell r="I14">
            <v>54698.34999999963</v>
          </cell>
        </row>
        <row r="20">
          <cell r="G20">
            <v>17068157.08</v>
          </cell>
          <cell r="I20">
            <v>1547751.9200000018</v>
          </cell>
          <cell r="M20" t="str">
            <v>(a)</v>
          </cell>
        </row>
        <row r="22">
          <cell r="G22">
            <v>15391234.16</v>
          </cell>
          <cell r="I22">
            <v>1458765.8399999999</v>
          </cell>
        </row>
        <row r="26">
          <cell r="I26" t="str">
            <v> </v>
          </cell>
        </row>
        <row r="28">
          <cell r="I28" t="str">
            <v> </v>
          </cell>
        </row>
        <row r="33">
          <cell r="G33">
            <v>8205</v>
          </cell>
          <cell r="I33">
            <v>25295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I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ince July 1, 2002"/>
    </sheetNames>
    <sheetDataSet>
      <sheetData sheetId="0">
        <row r="13">
          <cell r="G13">
            <v>9973000.09</v>
          </cell>
          <cell r="I13">
            <v>-0.08999999985098839</v>
          </cell>
        </row>
        <row r="14">
          <cell r="G14">
            <v>5546300.65</v>
          </cell>
          <cell r="I14">
            <v>54698.34999999963</v>
          </cell>
        </row>
        <row r="20">
          <cell r="G20">
            <v>17068157.08</v>
          </cell>
          <cell r="I20">
            <v>1547751.9200000018</v>
          </cell>
          <cell r="M20" t="str">
            <v>(a)</v>
          </cell>
        </row>
        <row r="22">
          <cell r="G22">
            <v>15391234.16</v>
          </cell>
          <cell r="I22">
            <v>1458765.8399999999</v>
          </cell>
        </row>
        <row r="28">
          <cell r="I28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4-97RPT"/>
    </sheetNames>
    <sheetDataSet>
      <sheetData sheetId="0">
        <row r="13">
          <cell r="G13">
            <v>9973000.09</v>
          </cell>
          <cell r="I13">
            <v>-0.08999999985098839</v>
          </cell>
        </row>
        <row r="14">
          <cell r="G14">
            <v>5546300.65</v>
          </cell>
          <cell r="I14">
            <v>54698.34999999963</v>
          </cell>
        </row>
        <row r="23">
          <cell r="G23">
            <v>32459391.24</v>
          </cell>
          <cell r="I23">
            <v>3006517.7600000016</v>
          </cell>
        </row>
        <row r="25">
          <cell r="G25">
            <v>47978691.98</v>
          </cell>
          <cell r="I25">
            <v>3061216.0200000014</v>
          </cell>
        </row>
        <row r="29">
          <cell r="G29">
            <v>1701546.81</v>
          </cell>
          <cell r="I29">
            <v>198453.18999999994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401"/>
  <sheetViews>
    <sheetView showGridLines="0" tabSelected="1" view="pageBreakPreview" zoomScale="50" zoomScaleNormal="50" zoomScaleSheetLayoutView="50" workbookViewId="0" topLeftCell="B265">
      <selection activeCell="A2" sqref="A2:Q404"/>
    </sheetView>
  </sheetViews>
  <sheetFormatPr defaultColWidth="9.77734375" defaultRowHeight="15.75"/>
  <cols>
    <col min="1" max="1" width="42.3359375" style="1" customWidth="1"/>
    <col min="2" max="2" width="11.77734375" style="1" customWidth="1"/>
    <col min="3" max="3" width="2.77734375" style="1" customWidth="1"/>
    <col min="4" max="4" width="11.88671875" style="1" customWidth="1"/>
    <col min="5" max="5" width="2.6640625" style="1" customWidth="1"/>
    <col min="6" max="6" width="12.99609375" style="1" customWidth="1"/>
    <col min="7" max="7" width="12.21484375" style="1" customWidth="1"/>
    <col min="8" max="8" width="2.77734375" style="1" customWidth="1"/>
    <col min="9" max="9" width="13.77734375" style="1" customWidth="1"/>
    <col min="10" max="10" width="12.10546875" style="1" customWidth="1"/>
    <col min="11" max="11" width="3.21484375" style="1" customWidth="1"/>
    <col min="12" max="12" width="11.77734375" style="1" customWidth="1"/>
    <col min="13" max="13" width="2.99609375" style="1" customWidth="1"/>
    <col min="14" max="14" width="11.77734375" style="1" customWidth="1"/>
    <col min="15" max="15" width="3.88671875" style="1" customWidth="1"/>
    <col min="16" max="16" width="11.4453125" style="1" customWidth="1"/>
    <col min="17" max="17" width="3.21484375" style="1" customWidth="1"/>
    <col min="18" max="18" width="11.21484375" style="1" customWidth="1"/>
    <col min="19" max="21" width="9.77734375" style="1" customWidth="1"/>
    <col min="22" max="22" width="2.77734375" style="1" customWidth="1"/>
    <col min="23" max="23" width="9.77734375" style="1" customWidth="1"/>
    <col min="24" max="24" width="2.77734375" style="1" customWidth="1"/>
    <col min="25" max="25" width="9.77734375" style="1" customWidth="1"/>
    <col min="26" max="26" width="2.77734375" style="1" customWidth="1"/>
    <col min="27" max="27" width="9.77734375" style="1" customWidth="1"/>
    <col min="28" max="28" width="2.77734375" style="1" customWidth="1"/>
    <col min="29" max="16384" width="9.77734375" style="1" customWidth="1"/>
  </cols>
  <sheetData>
    <row r="1" spans="1:19" ht="2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"/>
      <c r="R1" s="3"/>
      <c r="S1" s="2"/>
    </row>
    <row r="2" spans="1:19" ht="2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"/>
      <c r="R2" s="3"/>
      <c r="S2" s="2"/>
    </row>
    <row r="3" spans="1:16" ht="2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ht="15">
      <c r="H4" s="4" t="s">
        <v>2</v>
      </c>
    </row>
    <row r="5" spans="2:23" ht="15">
      <c r="B5" s="6">
        <v>-1</v>
      </c>
      <c r="C5" s="5"/>
      <c r="D5" s="6">
        <v>-2</v>
      </c>
      <c r="E5" s="6"/>
      <c r="F5" s="6">
        <v>-3</v>
      </c>
      <c r="G5" s="6">
        <v>-4</v>
      </c>
      <c r="H5" s="5"/>
      <c r="I5" s="6">
        <v>-5</v>
      </c>
      <c r="J5" s="6">
        <v>-6</v>
      </c>
      <c r="K5" s="6"/>
      <c r="L5" s="6">
        <v>-7</v>
      </c>
      <c r="M5" s="5"/>
      <c r="N5" s="6">
        <v>-8</v>
      </c>
      <c r="O5" s="5"/>
      <c r="P5" s="6">
        <v>-9</v>
      </c>
      <c r="R5" s="6">
        <v>-10</v>
      </c>
      <c r="W5" s="4"/>
    </row>
    <row r="6" ht="15">
      <c r="P6" s="7" t="s">
        <v>3</v>
      </c>
    </row>
    <row r="7" spans="6:16" ht="15">
      <c r="F7" s="7" t="s">
        <v>3</v>
      </c>
      <c r="G7" s="7" t="s">
        <v>4</v>
      </c>
      <c r="I7" s="7" t="s">
        <v>5</v>
      </c>
      <c r="J7" s="7" t="s">
        <v>6</v>
      </c>
      <c r="K7" s="7"/>
      <c r="L7" s="7" t="s">
        <v>7</v>
      </c>
      <c r="N7" s="7" t="s">
        <v>5</v>
      </c>
      <c r="P7" s="7" t="s">
        <v>5</v>
      </c>
    </row>
    <row r="8" spans="2:18" ht="15">
      <c r="B8" s="7" t="s">
        <v>8</v>
      </c>
      <c r="D8" s="7" t="s">
        <v>7</v>
      </c>
      <c r="E8" s="7"/>
      <c r="F8" s="7" t="s">
        <v>5</v>
      </c>
      <c r="G8" s="7" t="s">
        <v>9</v>
      </c>
      <c r="I8" s="7" t="s">
        <v>9</v>
      </c>
      <c r="J8" s="7" t="s">
        <v>9</v>
      </c>
      <c r="K8" s="7"/>
      <c r="L8" s="7" t="s">
        <v>5</v>
      </c>
      <c r="N8" s="7" t="s">
        <v>10</v>
      </c>
      <c r="P8" s="7" t="s">
        <v>11</v>
      </c>
      <c r="R8" s="7" t="s">
        <v>12</v>
      </c>
    </row>
    <row r="9" spans="2:18" ht="15">
      <c r="B9" s="7" t="s">
        <v>13</v>
      </c>
      <c r="D9" s="7" t="s">
        <v>14</v>
      </c>
      <c r="E9" s="7"/>
      <c r="F9" s="7" t="s">
        <v>15</v>
      </c>
      <c r="G9" s="7" t="s">
        <v>16</v>
      </c>
      <c r="I9" s="7" t="s">
        <v>17</v>
      </c>
      <c r="J9" s="7" t="s">
        <v>18</v>
      </c>
      <c r="K9" s="7"/>
      <c r="L9" s="7" t="s">
        <v>19</v>
      </c>
      <c r="N9" s="7" t="s">
        <v>11</v>
      </c>
      <c r="P9" s="7" t="s">
        <v>20</v>
      </c>
      <c r="R9" s="7" t="s">
        <v>21</v>
      </c>
    </row>
    <row r="10" spans="2:18" ht="15">
      <c r="B10" s="8" t="s">
        <v>22</v>
      </c>
      <c r="D10" s="8" t="s">
        <v>15</v>
      </c>
      <c r="E10" s="8"/>
      <c r="F10" s="9" t="s">
        <v>7</v>
      </c>
      <c r="G10" s="10">
        <v>39172</v>
      </c>
      <c r="H10" s="11"/>
      <c r="I10" s="8" t="s">
        <v>23</v>
      </c>
      <c r="J10" s="8" t="s">
        <v>5</v>
      </c>
      <c r="K10" s="8"/>
      <c r="L10" s="8" t="s">
        <v>9</v>
      </c>
      <c r="M10" s="11"/>
      <c r="N10" s="9" t="s">
        <v>24</v>
      </c>
      <c r="P10" s="8" t="s">
        <v>23</v>
      </c>
      <c r="R10" s="9" t="s">
        <v>25</v>
      </c>
    </row>
    <row r="12" spans="1:18" ht="18">
      <c r="A12" s="13" t="s">
        <v>26</v>
      </c>
      <c r="D12" s="14"/>
      <c r="P12" s="14"/>
      <c r="R12" s="15"/>
    </row>
    <row r="13" spans="1:18" ht="15">
      <c r="A13" s="16" t="s">
        <v>27</v>
      </c>
      <c r="B13" s="17">
        <f>'[1]Summary'!C13</f>
        <v>9973000</v>
      </c>
      <c r="D13" s="14"/>
      <c r="F13" s="18">
        <f>'[1]Summary'!G13</f>
        <v>9973000</v>
      </c>
      <c r="G13" s="17">
        <f>'[1]Summary'!I13</f>
        <v>9973000.09</v>
      </c>
      <c r="I13" s="19">
        <f>'[1]Summary'!K13</f>
        <v>-0.08999999985098839</v>
      </c>
      <c r="J13" s="18">
        <f>'[1]Summary'!M13</f>
        <v>9973000</v>
      </c>
      <c r="L13" s="18">
        <f>'[1]Summary'!O13</f>
        <v>0</v>
      </c>
      <c r="N13" s="18">
        <f>'[1]Summary'!Q13</f>
        <v>0</v>
      </c>
      <c r="P13" s="14"/>
      <c r="R13" s="17">
        <f>'[1]Summary'!U13</f>
        <v>0</v>
      </c>
    </row>
    <row r="14" spans="1:18" ht="15">
      <c r="A14" s="16" t="s">
        <v>28</v>
      </c>
      <c r="B14" s="20">
        <f>'[1]Summary'!C14</f>
        <v>5600999</v>
      </c>
      <c r="C14" s="7"/>
      <c r="D14" s="14"/>
      <c r="F14" s="21">
        <f>'[1]Summary'!G14</f>
        <v>5600999</v>
      </c>
      <c r="G14" s="20">
        <f>'[1]Summary'!I14</f>
        <v>5546300.65</v>
      </c>
      <c r="H14" s="11"/>
      <c r="I14" s="21">
        <f>'[1]Summary'!K14</f>
        <v>54698.34999999963</v>
      </c>
      <c r="J14" s="21">
        <f>'[1]Summary'!M14</f>
        <v>5600999</v>
      </c>
      <c r="K14" s="11"/>
      <c r="L14" s="21">
        <f>'[1]Summary'!O14</f>
        <v>0</v>
      </c>
      <c r="M14" s="11"/>
      <c r="N14" s="21">
        <f>'[1]Summary'!Q14</f>
        <v>0</v>
      </c>
      <c r="P14" s="14"/>
      <c r="R14" s="17">
        <f>'[1]Summary'!U14</f>
        <v>0</v>
      </c>
    </row>
    <row r="15" spans="1:18" ht="15">
      <c r="A15" s="18" t="s">
        <v>29</v>
      </c>
      <c r="B15" s="17">
        <f>('[1]Summary'!C15)</f>
        <v>15573999</v>
      </c>
      <c r="C15" s="7"/>
      <c r="D15" s="14"/>
      <c r="F15" s="18">
        <f>('[1]Summary'!G15)</f>
        <v>15573999</v>
      </c>
      <c r="G15" s="17">
        <f>'[1]Summary'!I15</f>
        <v>15519300.74</v>
      </c>
      <c r="I15" s="18">
        <f>('[1]Summary'!K15)</f>
        <v>54698.25999999978</v>
      </c>
      <c r="J15" s="18">
        <f>('[1]Summary'!M15)</f>
        <v>15573999</v>
      </c>
      <c r="L15" s="18">
        <f>'[1]Summary'!O15</f>
        <v>0</v>
      </c>
      <c r="N15" s="18">
        <f>'[1]Summary'!Q15</f>
        <v>0</v>
      </c>
      <c r="P15" s="14"/>
      <c r="R15" s="17">
        <f>'[1]Summary'!U15</f>
        <v>0</v>
      </c>
    </row>
    <row r="16" spans="2:9" ht="15">
      <c r="B16" s="15"/>
      <c r="I16" s="1" t="s">
        <v>30</v>
      </c>
    </row>
    <row r="17" ht="15">
      <c r="I17" s="1" t="s">
        <v>30</v>
      </c>
    </row>
    <row r="18" spans="1:9" ht="18">
      <c r="A18" s="12" t="s">
        <v>31</v>
      </c>
      <c r="F18" s="15"/>
      <c r="I18" s="1" t="s">
        <v>30</v>
      </c>
    </row>
    <row r="19" ht="15">
      <c r="I19" s="15"/>
    </row>
    <row r="20" spans="1:18" ht="15">
      <c r="A20" s="16" t="s">
        <v>32</v>
      </c>
      <c r="B20" s="17">
        <f>'[1]Summary'!C20</f>
        <v>3184248</v>
      </c>
      <c r="C20" s="7"/>
      <c r="D20" s="17">
        <f>'[1]Summary'!E20</f>
        <v>17000000</v>
      </c>
      <c r="F20" s="18">
        <f>'[1]Summary'!G20</f>
        <v>20184248</v>
      </c>
      <c r="G20" s="17">
        <f>'[1]Summary'!I20</f>
        <v>17068157.08</v>
      </c>
      <c r="I20" s="18">
        <f>'[1]Summary'!K20</f>
        <v>1547751.9200000018</v>
      </c>
      <c r="J20" s="17">
        <f>'[1]Summary'!M20</f>
        <v>18615909</v>
      </c>
      <c r="K20" s="15"/>
      <c r="L20" s="18">
        <f>'[1]Summary'!O20</f>
        <v>-1615909</v>
      </c>
      <c r="M20" s="22" t="s">
        <v>33</v>
      </c>
      <c r="N20" s="18">
        <f>'[1]Summary'!Q20</f>
        <v>144930</v>
      </c>
      <c r="P20" s="18">
        <f>'[1]Summary'!S20</f>
        <v>1568339</v>
      </c>
      <c r="R20" s="17">
        <f>'[1]Summary'!U20</f>
        <v>-1760839</v>
      </c>
    </row>
    <row r="21" spans="2:18" ht="15">
      <c r="B21" s="15"/>
      <c r="D21" s="15"/>
      <c r="G21" s="15"/>
      <c r="J21" s="15"/>
      <c r="K21" s="15"/>
      <c r="R21" s="15"/>
    </row>
    <row r="22" spans="1:18" ht="15">
      <c r="A22" s="1" t="s">
        <v>34</v>
      </c>
      <c r="B22" s="20">
        <f>'[1]Summary'!C22</f>
        <v>6050300</v>
      </c>
      <c r="D22" s="20">
        <f>'[1]Summary'!E22</f>
        <v>15000000</v>
      </c>
      <c r="E22" s="11"/>
      <c r="F22" s="21">
        <f>'[1]Summary'!G22</f>
        <v>21050300</v>
      </c>
      <c r="G22" s="20">
        <f>'[1]Summary'!I22</f>
        <v>15391234.16</v>
      </c>
      <c r="H22" s="11"/>
      <c r="I22" s="21">
        <f>'[1]Summary'!K22</f>
        <v>1458765.8399999999</v>
      </c>
      <c r="J22" s="20">
        <f>'[1]Summary'!M22</f>
        <v>16850000</v>
      </c>
      <c r="K22" s="23"/>
      <c r="L22" s="21">
        <f>'[1]Summary'!O22</f>
        <v>-1850000</v>
      </c>
      <c r="N22" s="21">
        <f>'[1]Summary'!Q22</f>
        <v>150000</v>
      </c>
      <c r="P22" s="21">
        <f>'[1]Summary'!S22</f>
        <v>4200300</v>
      </c>
      <c r="R22" s="20">
        <f>'[1]Summary'!U22</f>
        <v>-2000000</v>
      </c>
    </row>
    <row r="23" spans="1:18" ht="15">
      <c r="A23" s="18" t="s">
        <v>29</v>
      </c>
      <c r="B23" s="17">
        <f>'[1]Summary'!C23</f>
        <v>9234548</v>
      </c>
      <c r="D23" s="17">
        <f>'[1]Summary'!E23</f>
        <v>32000000</v>
      </c>
      <c r="F23" s="18">
        <f>'[1]Summary'!G23</f>
        <v>41234548</v>
      </c>
      <c r="G23" s="17">
        <f>'[1]Summary'!I23</f>
        <v>32459391.24</v>
      </c>
      <c r="I23" s="18">
        <f>'[1]Summary'!K23</f>
        <v>3006517.7600000016</v>
      </c>
      <c r="J23" s="17">
        <f>'[1]Summary'!M23</f>
        <v>35465909</v>
      </c>
      <c r="K23" s="15"/>
      <c r="L23" s="18">
        <f>'[1]Summary'!O23</f>
        <v>-3465909</v>
      </c>
      <c r="M23" s="7"/>
      <c r="N23" s="18">
        <f>'[1]Summary'!Q23</f>
        <v>294930</v>
      </c>
      <c r="O23" s="7"/>
      <c r="P23" s="18">
        <f>'[1]Summary'!S23</f>
        <v>5768639</v>
      </c>
      <c r="R23" s="17">
        <f>'[1]Summary'!U23</f>
        <v>-3760839</v>
      </c>
    </row>
    <row r="24" spans="2:18" ht="15">
      <c r="B24" s="15"/>
      <c r="D24" s="15"/>
      <c r="G24" s="15"/>
      <c r="J24" s="15"/>
      <c r="K24" s="15"/>
      <c r="R24" s="15"/>
    </row>
    <row r="25" spans="1:18" ht="15">
      <c r="A25" s="1" t="s">
        <v>35</v>
      </c>
      <c r="B25" s="17">
        <f>'[1]Summary'!C25</f>
        <v>24808547</v>
      </c>
      <c r="D25" s="17">
        <f>'[1]Summary'!E25</f>
        <v>32000000</v>
      </c>
      <c r="F25" s="17">
        <f>'[1]Summary'!G25</f>
        <v>56808547</v>
      </c>
      <c r="G25" s="17">
        <f>'[1]Summary'!I25</f>
        <v>47978691.98</v>
      </c>
      <c r="I25" s="17">
        <f>'[1]Summary'!K25</f>
        <v>3061216.0200000014</v>
      </c>
      <c r="J25" s="17">
        <f>'[1]Summary'!M25</f>
        <v>51039908</v>
      </c>
      <c r="K25" s="15"/>
      <c r="L25" s="17">
        <f>'[1]Summary'!O25</f>
        <v>-3465909</v>
      </c>
      <c r="M25" s="7"/>
      <c r="N25" s="17">
        <f>'[1]Summary'!Q25</f>
        <v>294930</v>
      </c>
      <c r="P25" s="17">
        <f>'[1]Summary'!S25</f>
        <v>5768639</v>
      </c>
      <c r="R25" s="17">
        <f>'[1]Summary'!U25</f>
        <v>0</v>
      </c>
    </row>
    <row r="26" ht="15">
      <c r="I26" s="1" t="s">
        <v>30</v>
      </c>
    </row>
    <row r="28" spans="1:9" ht="18">
      <c r="A28" s="13" t="s">
        <v>36</v>
      </c>
      <c r="I28" s="1" t="s">
        <v>30</v>
      </c>
    </row>
    <row r="29" spans="1:18" ht="18">
      <c r="A29" s="13" t="s">
        <v>37</v>
      </c>
      <c r="B29" s="17">
        <f>'[1]Summary'!$C$28</f>
        <v>1900000</v>
      </c>
      <c r="C29" s="24" t="s">
        <v>33</v>
      </c>
      <c r="D29" s="14"/>
      <c r="F29" s="18">
        <f>'[1]Summary'!$G$28</f>
        <v>1900000</v>
      </c>
      <c r="G29" s="17">
        <f>'[1]Summary'!$I$28</f>
        <v>1701546.81</v>
      </c>
      <c r="I29" s="18">
        <f>'[1]Summary'!$K$28</f>
        <v>198453.18999999994</v>
      </c>
      <c r="J29" s="18">
        <f>'[1]Summary'!$M$28</f>
        <v>1900000</v>
      </c>
      <c r="L29" s="18">
        <f>'[1]Summary'!$O$28</f>
        <v>0</v>
      </c>
      <c r="N29" s="18">
        <f>'[1]Summary'!$Q$28</f>
        <v>0</v>
      </c>
      <c r="P29" s="14"/>
      <c r="R29" s="17">
        <f>'[1]Summary'!U28</f>
        <v>0</v>
      </c>
    </row>
    <row r="31" ht="18">
      <c r="A31" s="13" t="s">
        <v>38</v>
      </c>
    </row>
    <row r="32" spans="1:15" ht="15">
      <c r="A32" s="25" t="s">
        <v>39</v>
      </c>
      <c r="B32" s="14"/>
      <c r="C32" s="14"/>
      <c r="D32" s="14"/>
      <c r="E32" s="14"/>
      <c r="L32" s="14"/>
      <c r="M32" s="14"/>
      <c r="N32" s="14"/>
      <c r="O32" s="14"/>
    </row>
    <row r="33" spans="1:16" ht="15">
      <c r="A33" s="16" t="s">
        <v>27</v>
      </c>
      <c r="B33" s="14"/>
      <c r="C33" s="14"/>
      <c r="D33" s="14"/>
      <c r="E33" s="14"/>
      <c r="F33" s="17">
        <f>'[1]Summary'!G32</f>
        <v>33500</v>
      </c>
      <c r="G33" s="17">
        <f>'[1]Summary'!I32</f>
        <v>8205</v>
      </c>
      <c r="I33" s="18">
        <f>'[1]Summary'!K32</f>
        <v>25295</v>
      </c>
      <c r="J33" s="18">
        <f>'[1]Summary'!M32</f>
        <v>33500</v>
      </c>
      <c r="L33" s="14"/>
      <c r="M33" s="14"/>
      <c r="N33" s="14"/>
      <c r="O33" s="14"/>
      <c r="P33" s="18">
        <f>'[1]Summary'!S32</f>
        <v>0</v>
      </c>
    </row>
    <row r="34" spans="1:16" ht="15">
      <c r="A34" s="16" t="s">
        <v>28</v>
      </c>
      <c r="B34" s="14"/>
      <c r="C34" s="14"/>
      <c r="D34" s="14"/>
      <c r="E34" s="14"/>
      <c r="F34" s="17">
        <f>'[1]Summary'!G33</f>
        <v>0</v>
      </c>
      <c r="G34" s="17">
        <f>'[1]Summary'!I33</f>
        <v>0</v>
      </c>
      <c r="I34" s="18">
        <f>'[1]Summary'!K33</f>
        <v>0</v>
      </c>
      <c r="J34" s="18">
        <f>'[1]Summary'!M33</f>
        <v>0</v>
      </c>
      <c r="L34" s="14"/>
      <c r="M34" s="14"/>
      <c r="N34" s="14"/>
      <c r="O34" s="14"/>
      <c r="P34" s="18">
        <f>'[1]Summary'!S33</f>
        <v>0</v>
      </c>
    </row>
    <row r="35" spans="1:16" ht="15">
      <c r="A35" s="16" t="s">
        <v>40</v>
      </c>
      <c r="B35" s="14"/>
      <c r="C35" s="14"/>
      <c r="D35" s="14"/>
      <c r="E35" s="14"/>
      <c r="F35" s="26">
        <f>'[1]Summary'!G34</f>
        <v>0</v>
      </c>
      <c r="G35" s="20">
        <f>'[1]Summary'!I34</f>
        <v>0</v>
      </c>
      <c r="H35" s="11"/>
      <c r="I35" s="21">
        <f>'[1]Summary'!K34</f>
        <v>0</v>
      </c>
      <c r="J35" s="21">
        <f>'[1]Summary'!M34</f>
        <v>0</v>
      </c>
      <c r="L35" s="14"/>
      <c r="M35" s="14"/>
      <c r="N35" s="14"/>
      <c r="O35" s="14"/>
      <c r="P35" s="21">
        <f>'[1]Summary'!S34</f>
        <v>0</v>
      </c>
    </row>
    <row r="36" spans="1:16" ht="15">
      <c r="A36" s="18" t="s">
        <v>29</v>
      </c>
      <c r="B36" s="14"/>
      <c r="C36" s="14"/>
      <c r="D36" s="14"/>
      <c r="E36" s="14"/>
      <c r="F36" s="17">
        <f>'[1]Summary'!G35</f>
        <v>33500</v>
      </c>
      <c r="G36" s="17">
        <f>'[1]Summary'!I35</f>
        <v>8205</v>
      </c>
      <c r="I36" s="18">
        <f>'[1]Summary'!K35</f>
        <v>25295</v>
      </c>
      <c r="J36" s="18">
        <f>'[1]Summary'!M35</f>
        <v>33500</v>
      </c>
      <c r="L36" s="14"/>
      <c r="M36" s="14"/>
      <c r="N36" s="14"/>
      <c r="O36" s="14"/>
      <c r="P36" s="18">
        <f>'[1]Summary'!S35</f>
        <v>0</v>
      </c>
    </row>
    <row r="38" spans="1:15" ht="15">
      <c r="A38" s="25" t="s">
        <v>41</v>
      </c>
      <c r="B38" s="14"/>
      <c r="C38" s="14"/>
      <c r="D38" s="14"/>
      <c r="E38" s="14"/>
      <c r="L38" s="14"/>
      <c r="M38" s="14"/>
      <c r="N38" s="14"/>
      <c r="O38" s="14"/>
    </row>
    <row r="39" spans="1:16" ht="15">
      <c r="A39" s="16" t="s">
        <v>27</v>
      </c>
      <c r="B39" s="14"/>
      <c r="C39" s="14"/>
      <c r="D39" s="14"/>
      <c r="E39" s="14"/>
      <c r="F39" s="17">
        <f>'[1]Summary'!G38</f>
        <v>3131055</v>
      </c>
      <c r="G39" s="17">
        <f>'[1]Summary'!I38</f>
        <v>1269915.23</v>
      </c>
      <c r="I39" s="18">
        <f>'[1]Summary'!K38</f>
        <v>1861139.77</v>
      </c>
      <c r="J39" s="18">
        <f>'[1]Summary'!M38</f>
        <v>3131055</v>
      </c>
      <c r="L39" s="14"/>
      <c r="M39" s="14"/>
      <c r="N39" s="14"/>
      <c r="O39" s="14"/>
      <c r="P39" s="18">
        <f>'[1]Summary'!S38</f>
        <v>0</v>
      </c>
    </row>
    <row r="40" spans="1:16" ht="15">
      <c r="A40" s="16" t="s">
        <v>28</v>
      </c>
      <c r="B40" s="14"/>
      <c r="C40" s="14"/>
      <c r="D40" s="14"/>
      <c r="E40" s="14"/>
      <c r="F40" s="17">
        <f>'[1]Summary'!G39</f>
        <v>162500</v>
      </c>
      <c r="G40" s="17">
        <f>'[1]Summary'!I39</f>
        <v>19646.66</v>
      </c>
      <c r="I40" s="18">
        <f>'[1]Summary'!K39</f>
        <v>142853.34</v>
      </c>
      <c r="J40" s="18">
        <f>'[1]Summary'!M39</f>
        <v>162500</v>
      </c>
      <c r="L40" s="14"/>
      <c r="M40" s="14"/>
      <c r="N40" s="14"/>
      <c r="O40" s="14"/>
      <c r="P40" s="18">
        <f>'[1]Summary'!S39</f>
        <v>0</v>
      </c>
    </row>
    <row r="41" spans="1:16" ht="15">
      <c r="A41" s="16" t="s">
        <v>40</v>
      </c>
      <c r="B41" s="14"/>
      <c r="C41" s="14"/>
      <c r="D41" s="14"/>
      <c r="E41" s="14"/>
      <c r="F41" s="26">
        <f>'[1]Summary'!G40</f>
        <v>0</v>
      </c>
      <c r="G41" s="26">
        <f>'[1]Summary'!I40</f>
        <v>0</v>
      </c>
      <c r="H41" s="11"/>
      <c r="I41" s="21">
        <f>'[1]Summary'!K40</f>
        <v>0</v>
      </c>
      <c r="J41" s="21">
        <f>'[1]Summary'!M40</f>
        <v>0</v>
      </c>
      <c r="L41" s="14"/>
      <c r="M41" s="14"/>
      <c r="N41" s="14"/>
      <c r="O41" s="14"/>
      <c r="P41" s="21">
        <f>'[1]Summary'!S40</f>
        <v>0</v>
      </c>
    </row>
    <row r="42" spans="1:16" ht="15">
      <c r="A42" s="18" t="s">
        <v>29</v>
      </c>
      <c r="B42" s="14"/>
      <c r="C42" s="14"/>
      <c r="D42" s="14"/>
      <c r="E42" s="14"/>
      <c r="F42" s="17">
        <f>'[1]Summary'!G41</f>
        <v>3293555</v>
      </c>
      <c r="G42" s="17">
        <f>'[1]Summary'!I41</f>
        <v>1289561.89</v>
      </c>
      <c r="I42" s="18">
        <f>'[1]Summary'!K41</f>
        <v>2003993.11</v>
      </c>
      <c r="J42" s="18">
        <f>'[1]Summary'!M41</f>
        <v>3293555</v>
      </c>
      <c r="L42" s="14"/>
      <c r="M42" s="14"/>
      <c r="N42" s="14"/>
      <c r="O42" s="14"/>
      <c r="P42" s="18">
        <f>'[1]Summary'!S41</f>
        <v>0</v>
      </c>
    </row>
    <row r="44" ht="15">
      <c r="A44" s="16"/>
    </row>
    <row r="45" ht="15">
      <c r="A45" s="16"/>
    </row>
    <row r="47" ht="15">
      <c r="A47" s="1" t="s">
        <v>42</v>
      </c>
    </row>
    <row r="49" ht="15">
      <c r="A49" s="16"/>
    </row>
    <row r="50" ht="15">
      <c r="A50" s="16"/>
    </row>
    <row r="51" ht="15">
      <c r="A51" s="16"/>
    </row>
    <row r="52" ht="15">
      <c r="A52" s="16"/>
    </row>
    <row r="53" ht="15">
      <c r="A53" s="16"/>
    </row>
    <row r="54" ht="15">
      <c r="A54" s="16"/>
    </row>
    <row r="55" ht="15">
      <c r="A55" s="16"/>
    </row>
    <row r="56" spans="1:16" ht="18">
      <c r="A56" s="38">
        <v>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23" ht="2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27"/>
      <c r="R57" s="27"/>
      <c r="S57" s="27"/>
      <c r="T57" s="27"/>
      <c r="U57" s="27"/>
      <c r="V57" s="27"/>
      <c r="W57" s="27"/>
    </row>
    <row r="58" spans="1:16" ht="20.25">
      <c r="A58" s="36" t="s">
        <v>43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20.25">
      <c r="A59" s="37" t="str">
        <f>$A$3</f>
        <v>FINANCIAL STATUS AS OF MARCH 31, 2007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ht="15">
      <c r="H60" s="4" t="str">
        <f>$H$4</f>
        <v>SFY 2006-07</v>
      </c>
    </row>
    <row r="61" spans="2:18" ht="15">
      <c r="B61" s="6">
        <v>-1</v>
      </c>
      <c r="C61" s="5"/>
      <c r="D61" s="6">
        <v>-2</v>
      </c>
      <c r="E61" s="6"/>
      <c r="F61" s="6">
        <v>-3</v>
      </c>
      <c r="G61" s="6">
        <v>-4</v>
      </c>
      <c r="H61" s="5"/>
      <c r="I61" s="6">
        <v>-5</v>
      </c>
      <c r="J61" s="6">
        <v>-6</v>
      </c>
      <c r="K61" s="6"/>
      <c r="L61" s="6">
        <v>-7</v>
      </c>
      <c r="M61" s="5"/>
      <c r="N61" s="6">
        <v>-8</v>
      </c>
      <c r="O61" s="5"/>
      <c r="P61" s="6">
        <v>-9</v>
      </c>
      <c r="R61" s="6">
        <v>-10</v>
      </c>
    </row>
    <row r="62" ht="15">
      <c r="P62" s="7" t="s">
        <v>3</v>
      </c>
    </row>
    <row r="63" spans="6:16" ht="15">
      <c r="F63" s="7" t="s">
        <v>3</v>
      </c>
      <c r="G63" s="7" t="s">
        <v>4</v>
      </c>
      <c r="I63" s="7" t="s">
        <v>5</v>
      </c>
      <c r="J63" s="7" t="s">
        <v>6</v>
      </c>
      <c r="K63" s="7"/>
      <c r="L63" s="7" t="str">
        <f>$L$7</f>
        <v>2006-2007</v>
      </c>
      <c r="N63" s="7" t="s">
        <v>5</v>
      </c>
      <c r="P63" s="7" t="s">
        <v>5</v>
      </c>
    </row>
    <row r="64" spans="2:18" ht="15">
      <c r="B64" s="7" t="s">
        <v>8</v>
      </c>
      <c r="D64" s="7" t="str">
        <f>$D$8</f>
        <v>2006-2007</v>
      </c>
      <c r="E64" s="7"/>
      <c r="F64" s="7" t="s">
        <v>5</v>
      </c>
      <c r="G64" s="7" t="s">
        <v>9</v>
      </c>
      <c r="I64" s="7" t="s">
        <v>9</v>
      </c>
      <c r="J64" s="7" t="s">
        <v>9</v>
      </c>
      <c r="K64" s="7"/>
      <c r="L64" s="7" t="s">
        <v>5</v>
      </c>
      <c r="N64" s="7" t="s">
        <v>10</v>
      </c>
      <c r="P64" s="7" t="s">
        <v>11</v>
      </c>
      <c r="R64" s="7" t="s">
        <v>12</v>
      </c>
    </row>
    <row r="65" spans="2:18" ht="15">
      <c r="B65" s="7" t="s">
        <v>13</v>
      </c>
      <c r="D65" s="7" t="s">
        <v>14</v>
      </c>
      <c r="E65" s="7"/>
      <c r="F65" s="7" t="s">
        <v>15</v>
      </c>
      <c r="G65" s="7" t="s">
        <v>16</v>
      </c>
      <c r="I65" s="7" t="s">
        <v>17</v>
      </c>
      <c r="J65" s="7" t="s">
        <v>18</v>
      </c>
      <c r="K65" s="7"/>
      <c r="L65" s="7" t="s">
        <v>19</v>
      </c>
      <c r="N65" s="7" t="s">
        <v>11</v>
      </c>
      <c r="P65" s="7" t="s">
        <v>20</v>
      </c>
      <c r="R65" s="7" t="s">
        <v>21</v>
      </c>
    </row>
    <row r="66" spans="2:18" ht="15">
      <c r="B66" s="8" t="str">
        <f>$B$10</f>
        <v>on 4/1/06</v>
      </c>
      <c r="D66" s="8" t="s">
        <v>15</v>
      </c>
      <c r="E66" s="8"/>
      <c r="F66" s="28" t="str">
        <f>$F$10</f>
        <v>2006-2007</v>
      </c>
      <c r="G66" s="28">
        <f>$G$10</f>
        <v>39172</v>
      </c>
      <c r="H66" s="11"/>
      <c r="I66" s="8" t="s">
        <v>23</v>
      </c>
      <c r="J66" s="8" t="s">
        <v>5</v>
      </c>
      <c r="K66" s="8"/>
      <c r="L66" s="8" t="s">
        <v>9</v>
      </c>
      <c r="M66" s="11"/>
      <c r="N66" s="9" t="str">
        <f>$N$10</f>
        <v>at 3/31/07</v>
      </c>
      <c r="P66" s="8" t="s">
        <v>23</v>
      </c>
      <c r="R66" s="9" t="s">
        <v>25</v>
      </c>
    </row>
    <row r="68" spans="1:18" ht="18">
      <c r="A68" s="13" t="s">
        <v>26</v>
      </c>
      <c r="P68" s="14"/>
      <c r="R68" s="17">
        <f>'[2]Summary'!$W$13</f>
        <v>0</v>
      </c>
    </row>
    <row r="69" spans="1:18" ht="15">
      <c r="A69" s="16" t="s">
        <v>27</v>
      </c>
      <c r="B69" s="17">
        <f>'[2]Summary'!$C$13</f>
        <v>13341032</v>
      </c>
      <c r="D69" s="14"/>
      <c r="F69" s="18">
        <f>B69</f>
        <v>13341032</v>
      </c>
      <c r="G69" s="17">
        <f>'[2]Summary'!$I$13</f>
        <v>13341032</v>
      </c>
      <c r="I69" s="18">
        <f>J69-G69</f>
        <v>0</v>
      </c>
      <c r="J69" s="18">
        <f>F69</f>
        <v>13341032</v>
      </c>
      <c r="L69" s="18">
        <f>F69-J69</f>
        <v>0</v>
      </c>
      <c r="N69" s="18">
        <f>L69-R69</f>
        <v>0</v>
      </c>
      <c r="P69" s="14"/>
      <c r="R69" s="17">
        <f>'[2]Summary'!$W$14</f>
        <v>0</v>
      </c>
    </row>
    <row r="70" spans="1:18" ht="15">
      <c r="A70" s="16" t="s">
        <v>28</v>
      </c>
      <c r="B70" s="20">
        <f>'[2]Summary'!$C$14</f>
        <v>6322968</v>
      </c>
      <c r="D70" s="14"/>
      <c r="F70" s="29">
        <f>B70</f>
        <v>6322968</v>
      </c>
      <c r="G70" s="26">
        <f>'[2]Summary'!$I$14</f>
        <v>5252812</v>
      </c>
      <c r="H70" s="11"/>
      <c r="I70" s="21">
        <f>J70-G70</f>
        <v>1070156</v>
      </c>
      <c r="J70" s="21">
        <f>F70</f>
        <v>6322968</v>
      </c>
      <c r="K70" s="11"/>
      <c r="L70" s="21">
        <f>F70-J70</f>
        <v>0</v>
      </c>
      <c r="M70" s="11"/>
      <c r="N70" s="21">
        <f>L70-R70</f>
        <v>0</v>
      </c>
      <c r="P70" s="14"/>
      <c r="R70" s="17">
        <f>'[2]Summary'!$W$15</f>
        <v>0</v>
      </c>
    </row>
    <row r="71" spans="1:18" ht="15">
      <c r="A71" s="18" t="s">
        <v>29</v>
      </c>
      <c r="B71" s="17">
        <f>'[2]Summary'!$C$15</f>
        <v>19664000</v>
      </c>
      <c r="D71" s="14"/>
      <c r="F71" s="18">
        <f>B71</f>
        <v>19664000</v>
      </c>
      <c r="G71" s="17">
        <f>'[2]Summary'!$I$15</f>
        <v>18593844</v>
      </c>
      <c r="I71" s="18">
        <f>J71-G71</f>
        <v>1070156</v>
      </c>
      <c r="J71" s="18">
        <f>F71</f>
        <v>19664000</v>
      </c>
      <c r="L71" s="18">
        <f>F71-J71</f>
        <v>0</v>
      </c>
      <c r="N71" s="18">
        <f>L71-R71</f>
        <v>0</v>
      </c>
      <c r="P71" s="14"/>
      <c r="R71" s="15"/>
    </row>
    <row r="75" spans="10:11" ht="15">
      <c r="J75" s="4"/>
      <c r="K75" s="4"/>
    </row>
    <row r="76" spans="10:11" ht="15">
      <c r="J76" s="4"/>
      <c r="K76" s="4"/>
    </row>
    <row r="78" spans="1:15" ht="18">
      <c r="A78" s="13" t="s">
        <v>38</v>
      </c>
      <c r="B78" s="14"/>
      <c r="C78" s="14"/>
      <c r="D78" s="14"/>
      <c r="E78" s="14"/>
      <c r="L78" s="14"/>
      <c r="M78" s="14"/>
      <c r="N78" s="14"/>
      <c r="O78" s="14"/>
    </row>
    <row r="79" spans="1:15" ht="15">
      <c r="A79" s="25" t="s">
        <v>44</v>
      </c>
      <c r="B79" s="14"/>
      <c r="C79" s="14"/>
      <c r="D79" s="14"/>
      <c r="E79" s="14"/>
      <c r="L79" s="14"/>
      <c r="M79" s="14"/>
      <c r="N79" s="14"/>
      <c r="O79" s="14"/>
    </row>
    <row r="80" spans="1:18" ht="15">
      <c r="A80" s="16" t="s">
        <v>27</v>
      </c>
      <c r="B80" s="14"/>
      <c r="C80" s="14"/>
      <c r="D80" s="14"/>
      <c r="E80" s="14"/>
      <c r="F80" s="17">
        <f>'[2]Summary'!$G$24</f>
        <v>2053000</v>
      </c>
      <c r="G80" s="17">
        <f>'[2]Summary'!$I$24</f>
        <v>548377.09</v>
      </c>
      <c r="I80" s="18">
        <f>J80-G80</f>
        <v>1504622.9100000001</v>
      </c>
      <c r="J80" s="18">
        <f>F80</f>
        <v>2053000</v>
      </c>
      <c r="L80" s="14"/>
      <c r="M80" s="14"/>
      <c r="N80" s="14"/>
      <c r="O80" s="14"/>
      <c r="P80" s="18">
        <f>F80-J80</f>
        <v>0</v>
      </c>
      <c r="R80" s="18">
        <f>'[2]Summary'!$W$24</f>
        <v>0</v>
      </c>
    </row>
    <row r="81" spans="1:18" ht="15">
      <c r="A81" s="16" t="s">
        <v>28</v>
      </c>
      <c r="B81" s="14"/>
      <c r="C81" s="14"/>
      <c r="D81" s="14"/>
      <c r="E81" s="14"/>
      <c r="F81" s="17">
        <f>'[2]Summary'!$G$25</f>
        <v>2741543</v>
      </c>
      <c r="G81" s="17">
        <f>'[2]Summary'!$I$25</f>
        <v>117767.2</v>
      </c>
      <c r="I81" s="18">
        <f>J81-G81</f>
        <v>2623775.8</v>
      </c>
      <c r="J81" s="18">
        <f>F81</f>
        <v>2741543</v>
      </c>
      <c r="L81" s="14"/>
      <c r="M81" s="14"/>
      <c r="N81" s="14"/>
      <c r="O81" s="14"/>
      <c r="P81" s="18">
        <f>F81-J81</f>
        <v>0</v>
      </c>
      <c r="R81" s="18">
        <f>'[2]Summary'!$W$25</f>
        <v>0</v>
      </c>
    </row>
    <row r="82" spans="1:18" ht="15">
      <c r="A82" s="16" t="s">
        <v>40</v>
      </c>
      <c r="B82" s="14"/>
      <c r="C82" s="14"/>
      <c r="D82" s="14"/>
      <c r="E82" s="14"/>
      <c r="F82" s="26">
        <f>'[2]Summary'!$G$26</f>
        <v>1863740</v>
      </c>
      <c r="G82" s="26">
        <f>'[2]Summary'!$I$26</f>
        <v>119812.26</v>
      </c>
      <c r="H82" s="11"/>
      <c r="I82" s="21">
        <f>J82-G82</f>
        <v>1743927.74</v>
      </c>
      <c r="J82" s="21">
        <f>F82</f>
        <v>1863740</v>
      </c>
      <c r="L82" s="14"/>
      <c r="M82" s="14"/>
      <c r="N82" s="14"/>
      <c r="O82" s="14"/>
      <c r="P82" s="21">
        <f>F82-J82</f>
        <v>0</v>
      </c>
      <c r="R82" s="18">
        <f>'[2]Summary'!$W$26</f>
        <v>0</v>
      </c>
    </row>
    <row r="83" spans="1:18" ht="15">
      <c r="A83" s="18" t="s">
        <v>29</v>
      </c>
      <c r="B83" s="14"/>
      <c r="C83" s="14"/>
      <c r="D83" s="14"/>
      <c r="E83" s="14"/>
      <c r="F83" s="17">
        <f>'[2]Summary'!$G$27</f>
        <v>6658283</v>
      </c>
      <c r="G83" s="17">
        <f>'[2]Summary'!$I$27</f>
        <v>785956.5499999999</v>
      </c>
      <c r="I83" s="18">
        <f>J83-G83</f>
        <v>5872326.45</v>
      </c>
      <c r="J83" s="18">
        <f>F83</f>
        <v>6658283</v>
      </c>
      <c r="L83" s="14"/>
      <c r="M83" s="14"/>
      <c r="N83" s="14"/>
      <c r="O83" s="14"/>
      <c r="P83" s="18">
        <f>F83-J83</f>
        <v>0</v>
      </c>
      <c r="R83" s="18">
        <f>'[2]Summary'!$W$27</f>
        <v>0</v>
      </c>
    </row>
    <row r="85" spans="1:15" ht="15">
      <c r="A85" s="25" t="s">
        <v>41</v>
      </c>
      <c r="B85" s="14"/>
      <c r="C85" s="14"/>
      <c r="D85" s="14"/>
      <c r="E85" s="14"/>
      <c r="L85" s="14"/>
      <c r="M85" s="14"/>
      <c r="N85" s="14"/>
      <c r="O85" s="14"/>
    </row>
    <row r="86" spans="1:18" ht="15">
      <c r="A86" s="16" t="s">
        <v>27</v>
      </c>
      <c r="B86" s="14"/>
      <c r="C86" s="14"/>
      <c r="D86" s="14"/>
      <c r="E86" s="14"/>
      <c r="F86" s="17">
        <f>'[2]Summary'!$G$30</f>
        <v>15393304</v>
      </c>
      <c r="G86" s="17">
        <f>'[2]Summary'!$I$30</f>
        <v>2564705.18</v>
      </c>
      <c r="I86" s="18">
        <f>J86-G86</f>
        <v>12828598.82</v>
      </c>
      <c r="J86" s="18">
        <f>F86</f>
        <v>15393304</v>
      </c>
      <c r="L86" s="14"/>
      <c r="M86" s="14"/>
      <c r="N86" s="14"/>
      <c r="O86" s="14"/>
      <c r="P86" s="18">
        <f>F86-J86</f>
        <v>0</v>
      </c>
      <c r="R86" s="18">
        <f>'[2]Summary'!$W$30</f>
        <v>0</v>
      </c>
    </row>
    <row r="87" spans="1:18" ht="15">
      <c r="A87" s="16" t="s">
        <v>28</v>
      </c>
      <c r="B87" s="14"/>
      <c r="C87" s="14"/>
      <c r="D87" s="14"/>
      <c r="E87" s="14"/>
      <c r="F87" s="17">
        <f>'[2]Summary'!$G$31</f>
        <v>30588551</v>
      </c>
      <c r="G87" s="17">
        <f>'[2]Summary'!$I$31</f>
        <v>3880334.14</v>
      </c>
      <c r="I87" s="18">
        <f>J87-G87</f>
        <v>26708216.86</v>
      </c>
      <c r="J87" s="18">
        <f>F87</f>
        <v>30588551</v>
      </c>
      <c r="L87" s="14"/>
      <c r="M87" s="14"/>
      <c r="N87" s="14"/>
      <c r="O87" s="14"/>
      <c r="P87" s="18">
        <f>F87-J87</f>
        <v>0</v>
      </c>
      <c r="R87" s="18">
        <f>'[2]Summary'!$W$31</f>
        <v>0</v>
      </c>
    </row>
    <row r="88" spans="1:18" ht="15">
      <c r="A88" s="16" t="s">
        <v>40</v>
      </c>
      <c r="B88" s="14"/>
      <c r="C88" s="14"/>
      <c r="D88" s="14"/>
      <c r="E88" s="14"/>
      <c r="F88" s="26">
        <f>'[2]Summary'!$G$32</f>
        <v>10167798</v>
      </c>
      <c r="G88" s="20">
        <f>'[2]Summary'!$I$32</f>
        <v>1284523.97</v>
      </c>
      <c r="H88" s="11"/>
      <c r="I88" s="21">
        <f>J88-G88</f>
        <v>8883274.03</v>
      </c>
      <c r="J88" s="21">
        <f>F88</f>
        <v>10167798</v>
      </c>
      <c r="L88" s="14"/>
      <c r="M88" s="14"/>
      <c r="N88" s="14"/>
      <c r="O88" s="14"/>
      <c r="P88" s="21">
        <f>F88-J88</f>
        <v>0</v>
      </c>
      <c r="R88" s="18">
        <f>'[2]Summary'!$W$32</f>
        <v>0</v>
      </c>
    </row>
    <row r="89" spans="1:18" ht="15">
      <c r="A89" s="18" t="s">
        <v>29</v>
      </c>
      <c r="B89" s="14"/>
      <c r="C89" s="14"/>
      <c r="D89" s="14"/>
      <c r="E89" s="14"/>
      <c r="F89" s="17">
        <f>'[2]Summary'!$G$33</f>
        <v>56149653</v>
      </c>
      <c r="G89" s="17">
        <f>'[2]Summary'!$I$33</f>
        <v>7729563.29</v>
      </c>
      <c r="I89" s="18">
        <f>J89-G89</f>
        <v>48420089.71</v>
      </c>
      <c r="J89" s="18">
        <f>F89</f>
        <v>56149653</v>
      </c>
      <c r="L89" s="14"/>
      <c r="M89" s="14"/>
      <c r="N89" s="14"/>
      <c r="O89" s="14"/>
      <c r="P89" s="18">
        <f>F89-J89</f>
        <v>0</v>
      </c>
      <c r="R89" s="18">
        <f>'[2]Summary'!$W$33</f>
        <v>0</v>
      </c>
    </row>
    <row r="92" ht="18">
      <c r="A92" s="13" t="s">
        <v>31</v>
      </c>
    </row>
    <row r="93" spans="1:18" ht="15">
      <c r="A93" s="16" t="s">
        <v>45</v>
      </c>
      <c r="B93" s="17">
        <f>'[2]Summary'!$C$37</f>
        <v>623545</v>
      </c>
      <c r="D93" s="17">
        <f>'[2]Summary'!$E$37</f>
        <v>1619803</v>
      </c>
      <c r="E93" s="1" t="s">
        <v>33</v>
      </c>
      <c r="F93" s="18">
        <f>B93+D93</f>
        <v>2243348</v>
      </c>
      <c r="G93" s="17">
        <f>'[2]Summary'!$I$37</f>
        <v>1403733</v>
      </c>
      <c r="I93" s="18">
        <f>J93-G93</f>
        <v>216070</v>
      </c>
      <c r="J93" s="17">
        <f>'[2]Summary'!$O$37</f>
        <v>1619803</v>
      </c>
      <c r="K93" s="15"/>
      <c r="L93" s="18">
        <f>D93-J93</f>
        <v>0</v>
      </c>
      <c r="N93" s="18">
        <f>L93-R93</f>
        <v>0</v>
      </c>
      <c r="P93" s="18">
        <f>F93-J93</f>
        <v>623545</v>
      </c>
      <c r="R93" s="17">
        <f>'[2]Summary'!$W$37</f>
        <v>0</v>
      </c>
    </row>
    <row r="94" ht="15">
      <c r="A94" s="16" t="s">
        <v>46</v>
      </c>
    </row>
    <row r="95" spans="1:18" ht="15">
      <c r="A95" s="16" t="s">
        <v>47</v>
      </c>
      <c r="B95" s="17">
        <f>'[2]Summary'!$C$39</f>
        <v>322439</v>
      </c>
      <c r="D95" s="17">
        <f>'[2]Summary'!$E$39</f>
        <v>180000</v>
      </c>
      <c r="F95" s="18">
        <f>B95+D95</f>
        <v>502439</v>
      </c>
      <c r="G95" s="17">
        <f>'[2]Summary'!$I$39</f>
        <v>2032.06</v>
      </c>
      <c r="I95" s="18">
        <f>J95-G95</f>
        <v>385932.94</v>
      </c>
      <c r="J95" s="17">
        <f>'[2]Summary'!$O$39</f>
        <v>387965</v>
      </c>
      <c r="K95" s="15"/>
      <c r="L95" s="18">
        <f>D95-J95</f>
        <v>-207965</v>
      </c>
      <c r="M95" s="22" t="s">
        <v>48</v>
      </c>
      <c r="N95" s="18">
        <f>L95-R95</f>
        <v>0</v>
      </c>
      <c r="P95" s="18">
        <f>F95-J95</f>
        <v>114474</v>
      </c>
      <c r="R95" s="17">
        <f>'[2]Summary'!$W$39</f>
        <v>-207965</v>
      </c>
    </row>
    <row r="96" ht="15">
      <c r="D96" s="15"/>
    </row>
    <row r="97" ht="15">
      <c r="D97" s="15"/>
    </row>
    <row r="98" spans="1:4" ht="15">
      <c r="A98" s="22" t="s">
        <v>49</v>
      </c>
      <c r="D98" s="15"/>
    </row>
    <row r="99" spans="1:4" ht="15">
      <c r="A99" s="1" t="s">
        <v>50</v>
      </c>
      <c r="D99" s="15"/>
    </row>
    <row r="100" ht="15">
      <c r="D100" s="15"/>
    </row>
    <row r="101" ht="15">
      <c r="D101" s="15"/>
    </row>
    <row r="102" ht="15">
      <c r="D102" s="15"/>
    </row>
    <row r="103" ht="15">
      <c r="D103" s="15"/>
    </row>
    <row r="104" ht="15">
      <c r="D104" s="15"/>
    </row>
    <row r="105" ht="15">
      <c r="D105" s="15"/>
    </row>
    <row r="106" ht="15">
      <c r="D106" s="15"/>
    </row>
    <row r="107" ht="15">
      <c r="D107" s="15"/>
    </row>
    <row r="108" ht="15">
      <c r="D108" s="15"/>
    </row>
    <row r="109" ht="15">
      <c r="D109" s="15"/>
    </row>
    <row r="110" ht="15">
      <c r="D110" s="15"/>
    </row>
    <row r="111" ht="15">
      <c r="D111" s="15"/>
    </row>
    <row r="112" ht="15">
      <c r="D112" s="15"/>
    </row>
    <row r="114" spans="1:16" ht="18">
      <c r="A114" s="38">
        <v>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1:16" ht="2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ht="20.25">
      <c r="A116" s="36" t="s">
        <v>51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ht="20.25">
      <c r="A117" s="37" t="str">
        <f>$A$3</f>
        <v>FINANCIAL STATUS AS OF MARCH 31, 2007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ht="15">
      <c r="H118" s="4" t="str">
        <f>$H$4</f>
        <v>SFY 2006-07</v>
      </c>
    </row>
    <row r="119" spans="2:16" ht="15">
      <c r="B119" s="6">
        <v>-1</v>
      </c>
      <c r="C119" s="5"/>
      <c r="D119" s="6">
        <v>-2</v>
      </c>
      <c r="E119" s="6"/>
      <c r="F119" s="6">
        <v>-3</v>
      </c>
      <c r="G119" s="6">
        <v>-4</v>
      </c>
      <c r="H119" s="5"/>
      <c r="I119" s="6">
        <v>-5</v>
      </c>
      <c r="J119" s="6">
        <v>-6</v>
      </c>
      <c r="K119" s="6"/>
      <c r="L119" s="6">
        <v>-7</v>
      </c>
      <c r="M119" s="5"/>
      <c r="N119" s="6">
        <v>-8</v>
      </c>
      <c r="O119" s="5"/>
      <c r="P119" s="6">
        <v>-9</v>
      </c>
    </row>
    <row r="120" ht="15">
      <c r="P120" s="7" t="s">
        <v>3</v>
      </c>
    </row>
    <row r="121" spans="6:16" ht="15">
      <c r="F121" s="7" t="s">
        <v>3</v>
      </c>
      <c r="G121" s="7" t="s">
        <v>4</v>
      </c>
      <c r="I121" s="7" t="s">
        <v>5</v>
      </c>
      <c r="J121" s="7" t="s">
        <v>6</v>
      </c>
      <c r="K121" s="7"/>
      <c r="L121" s="7" t="str">
        <f>$L$7</f>
        <v>2006-2007</v>
      </c>
      <c r="N121" s="7" t="s">
        <v>5</v>
      </c>
      <c r="P121" s="7" t="s">
        <v>5</v>
      </c>
    </row>
    <row r="122" spans="2:16" ht="15">
      <c r="B122" s="7" t="s">
        <v>8</v>
      </c>
      <c r="D122" s="7" t="str">
        <f>$D$8</f>
        <v>2006-2007</v>
      </c>
      <c r="E122" s="7"/>
      <c r="F122" s="7" t="s">
        <v>5</v>
      </c>
      <c r="G122" s="7" t="s">
        <v>9</v>
      </c>
      <c r="I122" s="7" t="s">
        <v>9</v>
      </c>
      <c r="J122" s="7" t="s">
        <v>9</v>
      </c>
      <c r="K122" s="7"/>
      <c r="L122" s="7" t="s">
        <v>5</v>
      </c>
      <c r="N122" s="7" t="s">
        <v>10</v>
      </c>
      <c r="P122" s="7" t="s">
        <v>11</v>
      </c>
    </row>
    <row r="123" spans="2:16" ht="15">
      <c r="B123" s="7" t="s">
        <v>13</v>
      </c>
      <c r="D123" s="7" t="s">
        <v>14</v>
      </c>
      <c r="E123" s="7"/>
      <c r="F123" s="7" t="s">
        <v>15</v>
      </c>
      <c r="G123" s="7" t="s">
        <v>16</v>
      </c>
      <c r="I123" s="7" t="s">
        <v>17</v>
      </c>
      <c r="J123" s="7" t="s">
        <v>18</v>
      </c>
      <c r="K123" s="7"/>
      <c r="L123" s="7" t="s">
        <v>19</v>
      </c>
      <c r="N123" s="7" t="s">
        <v>11</v>
      </c>
      <c r="P123" s="7" t="s">
        <v>20</v>
      </c>
    </row>
    <row r="124" spans="2:16" ht="15">
      <c r="B124" s="8" t="str">
        <f>$B$10</f>
        <v>on 4/1/06</v>
      </c>
      <c r="D124" s="8" t="s">
        <v>15</v>
      </c>
      <c r="E124" s="8"/>
      <c r="F124" s="28" t="str">
        <f>$F$10</f>
        <v>2006-2007</v>
      </c>
      <c r="G124" s="28">
        <f>$G$10</f>
        <v>39172</v>
      </c>
      <c r="H124" s="11"/>
      <c r="I124" s="8" t="s">
        <v>23</v>
      </c>
      <c r="J124" s="8" t="s">
        <v>5</v>
      </c>
      <c r="K124" s="8"/>
      <c r="L124" s="8" t="s">
        <v>9</v>
      </c>
      <c r="M124" s="11"/>
      <c r="N124" s="9" t="str">
        <f>$N$10</f>
        <v>at 3/31/07</v>
      </c>
      <c r="P124" s="8" t="s">
        <v>23</v>
      </c>
    </row>
    <row r="126" spans="1:18" ht="18">
      <c r="A126" s="13" t="s">
        <v>26</v>
      </c>
      <c r="R126" s="15"/>
    </row>
    <row r="127" spans="1:18" ht="15">
      <c r="A127" s="16" t="s">
        <v>27</v>
      </c>
      <c r="B127" s="17">
        <f>('[3]Summary'!$C$13)</f>
        <v>3329000</v>
      </c>
      <c r="D127" s="14"/>
      <c r="F127" s="18">
        <f>B127</f>
        <v>3329000</v>
      </c>
      <c r="G127" s="17">
        <f>'[3]Summary'!$I$13</f>
        <v>3220737.46</v>
      </c>
      <c r="I127" s="18">
        <f>J127-G127</f>
        <v>108262.54000000004</v>
      </c>
      <c r="J127" s="18">
        <f>F127</f>
        <v>3329000</v>
      </c>
      <c r="L127" s="18">
        <f>F127-J127</f>
        <v>0</v>
      </c>
      <c r="N127" s="18">
        <f>L127-R127</f>
        <v>0</v>
      </c>
      <c r="P127" s="14"/>
      <c r="R127" s="17">
        <v>0</v>
      </c>
    </row>
    <row r="128" spans="1:18" ht="15">
      <c r="A128" s="16" t="s">
        <v>28</v>
      </c>
      <c r="B128" s="17">
        <f>('[3]Summary'!$C$14)</f>
        <v>496000</v>
      </c>
      <c r="D128" s="14"/>
      <c r="F128" s="18">
        <f>B128</f>
        <v>496000</v>
      </c>
      <c r="G128" s="17">
        <f>'[3]Summary'!$I$14</f>
        <v>341468.62</v>
      </c>
      <c r="I128" s="18">
        <f>J128-G128</f>
        <v>154531.38</v>
      </c>
      <c r="J128" s="18">
        <f>F128</f>
        <v>496000</v>
      </c>
      <c r="L128" s="18">
        <f>F128-J128</f>
        <v>0</v>
      </c>
      <c r="N128" s="18">
        <f>L128-R128</f>
        <v>0</v>
      </c>
      <c r="P128" s="14"/>
      <c r="R128" s="17">
        <f>'[3]Summary'!$W$14</f>
        <v>0</v>
      </c>
    </row>
    <row r="129" spans="1:18" ht="15">
      <c r="A129" s="16" t="s">
        <v>52</v>
      </c>
      <c r="B129" s="20">
        <f>('[3]Summary'!$C$16)</f>
        <v>3300000</v>
      </c>
      <c r="D129" s="14"/>
      <c r="F129" s="21">
        <f>B129</f>
        <v>3300000</v>
      </c>
      <c r="G129" s="20">
        <f>('[3]Summary'!$I$16)</f>
        <v>3160880.2</v>
      </c>
      <c r="H129" s="11"/>
      <c r="I129" s="20">
        <f>('[3]Summary'!$M$16)</f>
        <v>139119.7999999998</v>
      </c>
      <c r="J129" s="20">
        <f>('[3]Summary'!$O$16)</f>
        <v>3300000</v>
      </c>
      <c r="K129" s="11"/>
      <c r="L129" s="21">
        <f>F129-J129</f>
        <v>0</v>
      </c>
      <c r="M129" s="11"/>
      <c r="N129" s="21">
        <f>L129-R129</f>
        <v>0</v>
      </c>
      <c r="P129" s="14"/>
      <c r="R129" s="15"/>
    </row>
    <row r="130" spans="1:18" ht="15">
      <c r="A130" s="18" t="s">
        <v>29</v>
      </c>
      <c r="B130" s="17">
        <f>'[3]Summary'!$C$17</f>
        <v>7125000</v>
      </c>
      <c r="D130" s="14"/>
      <c r="F130" s="18">
        <f>B130</f>
        <v>7125000</v>
      </c>
      <c r="G130" s="17">
        <f>SUM(G127:G129)</f>
        <v>6723086.28</v>
      </c>
      <c r="I130" s="18">
        <f>J130-G130</f>
        <v>401913.71999999974</v>
      </c>
      <c r="J130" s="18">
        <f>SUM(J127:J129)</f>
        <v>7125000</v>
      </c>
      <c r="L130" s="18">
        <f>SUM(L127:L129)</f>
        <v>0</v>
      </c>
      <c r="N130" s="18">
        <f>SUM(N127:N129)</f>
        <v>0</v>
      </c>
      <c r="P130" s="14"/>
      <c r="R130" s="17">
        <f>'[3]Summary'!$W$15</f>
        <v>0</v>
      </c>
    </row>
    <row r="131" spans="10:11" ht="15">
      <c r="J131" s="4"/>
      <c r="K131" s="4"/>
    </row>
    <row r="132" spans="2:18" ht="15">
      <c r="B132" s="15"/>
      <c r="D132" s="15"/>
      <c r="G132" s="15"/>
      <c r="J132" s="15"/>
      <c r="K132" s="15"/>
      <c r="R132" s="18">
        <f>'[3]Summary'!$W$40</f>
        <v>0</v>
      </c>
    </row>
    <row r="134" spans="1:15" ht="18">
      <c r="A134" s="13" t="s">
        <v>38</v>
      </c>
      <c r="B134" s="14"/>
      <c r="C134" s="14"/>
      <c r="D134" s="14"/>
      <c r="E134" s="14"/>
      <c r="L134" s="14"/>
      <c r="M134" s="14"/>
      <c r="N134" s="14"/>
      <c r="O134" s="14"/>
    </row>
    <row r="135" spans="1:15" ht="15">
      <c r="A135" s="25" t="s">
        <v>44</v>
      </c>
      <c r="B135" s="14"/>
      <c r="C135" s="14"/>
      <c r="D135" s="14"/>
      <c r="E135" s="14"/>
      <c r="L135" s="14"/>
      <c r="M135" s="14"/>
      <c r="N135" s="14"/>
      <c r="O135" s="14"/>
    </row>
    <row r="136" spans="1:18" ht="15">
      <c r="A136" s="16" t="s">
        <v>27</v>
      </c>
      <c r="B136" s="14"/>
      <c r="C136" s="14"/>
      <c r="D136" s="14"/>
      <c r="E136" s="14"/>
      <c r="F136" s="17">
        <f>'[3]Summary'!$G$23</f>
        <v>0</v>
      </c>
      <c r="G136" s="17">
        <f>'[3]Summary'!$I$23</f>
        <v>0</v>
      </c>
      <c r="I136" s="18">
        <f>J136-G136</f>
        <v>0</v>
      </c>
      <c r="J136" s="18">
        <f>F136</f>
        <v>0</v>
      </c>
      <c r="L136" s="14"/>
      <c r="M136" s="14"/>
      <c r="N136" s="14"/>
      <c r="O136" s="14"/>
      <c r="P136" s="18">
        <f>F136-J136</f>
        <v>0</v>
      </c>
      <c r="R136" s="18">
        <f>'[3]Summary'!$W$23</f>
        <v>0</v>
      </c>
    </row>
    <row r="137" spans="1:18" ht="15">
      <c r="A137" s="16" t="s">
        <v>28</v>
      </c>
      <c r="B137" s="14"/>
      <c r="C137" s="14"/>
      <c r="D137" s="14"/>
      <c r="E137" s="14"/>
      <c r="F137" s="17">
        <f>'[3]Summary'!$G$24</f>
        <v>0</v>
      </c>
      <c r="G137" s="17">
        <f>'[3]Summary'!$I$24</f>
        <v>0</v>
      </c>
      <c r="I137" s="18">
        <f>J137-G137</f>
        <v>0</v>
      </c>
      <c r="J137" s="18">
        <f>F137</f>
        <v>0</v>
      </c>
      <c r="L137" s="14"/>
      <c r="M137" s="14"/>
      <c r="N137" s="14"/>
      <c r="O137" s="14"/>
      <c r="P137" s="18">
        <f>F137-J137</f>
        <v>0</v>
      </c>
      <c r="R137" s="18">
        <f>'[3]Summary'!$W$24</f>
        <v>0</v>
      </c>
    </row>
    <row r="138" spans="1:18" ht="15">
      <c r="A138" s="16" t="s">
        <v>40</v>
      </c>
      <c r="B138" s="14"/>
      <c r="C138" s="14"/>
      <c r="D138" s="14"/>
      <c r="E138" s="14"/>
      <c r="F138" s="26">
        <f>'[3]Summary'!$G$25</f>
        <v>0</v>
      </c>
      <c r="G138" s="26">
        <f>'[3]Summary'!$I$25</f>
        <v>0</v>
      </c>
      <c r="H138" s="11"/>
      <c r="I138" s="21">
        <f>J138-G138</f>
        <v>0</v>
      </c>
      <c r="J138" s="21">
        <f>F138</f>
        <v>0</v>
      </c>
      <c r="L138" s="14"/>
      <c r="M138" s="14"/>
      <c r="N138" s="14"/>
      <c r="O138" s="14"/>
      <c r="P138" s="21">
        <f>F138-J138</f>
        <v>0</v>
      </c>
      <c r="R138" s="18">
        <f>'[3]Summary'!$W$25</f>
        <v>0</v>
      </c>
    </row>
    <row r="139" spans="1:18" ht="15">
      <c r="A139" s="18" t="s">
        <v>29</v>
      </c>
      <c r="B139" s="14"/>
      <c r="C139" s="14"/>
      <c r="D139" s="14"/>
      <c r="E139" s="14"/>
      <c r="F139" s="17">
        <f>'[3]Summary'!$G$26</f>
        <v>0</v>
      </c>
      <c r="G139" s="17">
        <f>'[3]Summary'!$I$26</f>
        <v>0</v>
      </c>
      <c r="I139" s="18">
        <f>J139-G139</f>
        <v>0</v>
      </c>
      <c r="J139" s="18">
        <f>F139</f>
        <v>0</v>
      </c>
      <c r="L139" s="14"/>
      <c r="M139" s="14"/>
      <c r="N139" s="14"/>
      <c r="O139" s="14"/>
      <c r="P139" s="18">
        <f>F139-J139</f>
        <v>0</v>
      </c>
      <c r="R139" s="18">
        <f>'[3]Summary'!$W$26</f>
        <v>0</v>
      </c>
    </row>
    <row r="141" spans="1:15" ht="15">
      <c r="A141" s="25" t="s">
        <v>41</v>
      </c>
      <c r="B141" s="14"/>
      <c r="C141" s="14"/>
      <c r="D141" s="14"/>
      <c r="E141" s="14"/>
      <c r="L141" s="14"/>
      <c r="M141" s="14"/>
      <c r="N141" s="14"/>
      <c r="O141" s="14"/>
    </row>
    <row r="142" spans="1:18" ht="15">
      <c r="A142" s="16" t="s">
        <v>27</v>
      </c>
      <c r="B142" s="14"/>
      <c r="C142" s="14"/>
      <c r="D142" s="14"/>
      <c r="E142" s="14"/>
      <c r="F142" s="17">
        <f>'[3]Summary'!$G$29</f>
        <v>890795</v>
      </c>
      <c r="G142" s="17">
        <f>'[3]Summary'!$I$29</f>
        <v>503787.93</v>
      </c>
      <c r="I142" s="18">
        <f>J142-G142</f>
        <v>387007.07</v>
      </c>
      <c r="J142" s="18">
        <f>F142</f>
        <v>890795</v>
      </c>
      <c r="L142" s="14"/>
      <c r="M142" s="14"/>
      <c r="N142" s="14"/>
      <c r="O142" s="14"/>
      <c r="P142" s="18">
        <f>F142-J142</f>
        <v>0</v>
      </c>
      <c r="R142" s="18">
        <f>'[3]Summary'!$W$29</f>
        <v>0</v>
      </c>
    </row>
    <row r="143" spans="1:18" ht="15">
      <c r="A143" s="16" t="s">
        <v>28</v>
      </c>
      <c r="B143" s="14"/>
      <c r="C143" s="14"/>
      <c r="D143" s="14"/>
      <c r="E143" s="14"/>
      <c r="F143" s="17">
        <f>'[3]Summary'!$G$30</f>
        <v>433148</v>
      </c>
      <c r="G143" s="17">
        <f>'[3]Summary'!$I$30</f>
        <v>5643.85</v>
      </c>
      <c r="I143" s="18">
        <f>J143-G143</f>
        <v>427504.15</v>
      </c>
      <c r="J143" s="18">
        <f>F143</f>
        <v>433148</v>
      </c>
      <c r="L143" s="14"/>
      <c r="M143" s="14"/>
      <c r="N143" s="14"/>
      <c r="O143" s="14"/>
      <c r="P143" s="18">
        <f>F143-J143</f>
        <v>0</v>
      </c>
      <c r="R143" s="18">
        <f>'[3]Summary'!$W$30</f>
        <v>0</v>
      </c>
    </row>
    <row r="144" spans="1:18" ht="15">
      <c r="A144" s="16" t="s">
        <v>40</v>
      </c>
      <c r="B144" s="14"/>
      <c r="C144" s="14"/>
      <c r="D144" s="14"/>
      <c r="E144" s="14"/>
      <c r="F144" s="26">
        <f>'[3]Summary'!$G$31</f>
        <v>334129</v>
      </c>
      <c r="G144" s="26">
        <f>'[3]Summary'!$I$31</f>
        <v>136037.61</v>
      </c>
      <c r="H144" s="11"/>
      <c r="I144" s="21">
        <f>J144-G144</f>
        <v>198091.39</v>
      </c>
      <c r="J144" s="21">
        <f>F144</f>
        <v>334129</v>
      </c>
      <c r="L144" s="14"/>
      <c r="M144" s="14"/>
      <c r="N144" s="14"/>
      <c r="O144" s="14"/>
      <c r="P144" s="21">
        <f>F144-J144</f>
        <v>0</v>
      </c>
      <c r="R144" s="18">
        <f>'[3]Summary'!$W$31</f>
        <v>0</v>
      </c>
    </row>
    <row r="145" spans="1:18" ht="15">
      <c r="A145" s="18" t="s">
        <v>29</v>
      </c>
      <c r="B145" s="14"/>
      <c r="C145" s="14"/>
      <c r="D145" s="14"/>
      <c r="E145" s="14"/>
      <c r="F145" s="17">
        <f>'[3]Summary'!$G$32</f>
        <v>1658072</v>
      </c>
      <c r="G145" s="17">
        <f>'[3]Summary'!$I$32</f>
        <v>645469.3899999999</v>
      </c>
      <c r="I145" s="18">
        <f>J145-G145</f>
        <v>1012602.6100000001</v>
      </c>
      <c r="J145" s="18">
        <f>F145</f>
        <v>1658072</v>
      </c>
      <c r="L145" s="14"/>
      <c r="M145" s="14"/>
      <c r="N145" s="14"/>
      <c r="O145" s="14"/>
      <c r="P145" s="18">
        <f>F145-J145</f>
        <v>0</v>
      </c>
      <c r="R145" s="18">
        <f>'[3]Summary'!$W$32</f>
        <v>0</v>
      </c>
    </row>
    <row r="148" spans="1:3" ht="18">
      <c r="A148" s="13" t="s">
        <v>31</v>
      </c>
      <c r="C148" s="1" t="s">
        <v>30</v>
      </c>
    </row>
    <row r="149" spans="1:18" ht="15">
      <c r="A149" s="16" t="s">
        <v>53</v>
      </c>
      <c r="B149" s="17">
        <f>'[3]Summary'!$C$36</f>
        <v>685407</v>
      </c>
      <c r="D149" s="17">
        <f>'[3]Summary'!$E$36</f>
        <v>2117700</v>
      </c>
      <c r="F149" s="18">
        <f>B149+D149</f>
        <v>2803107</v>
      </c>
      <c r="G149" s="17">
        <f>'[3]Summary'!$I$36</f>
        <v>2107547.43</v>
      </c>
      <c r="I149" s="18">
        <f>J149-G149</f>
        <v>130323.56999999983</v>
      </c>
      <c r="J149" s="17">
        <f>'[3]Summary'!$O$36</f>
        <v>2237871</v>
      </c>
      <c r="K149" s="15"/>
      <c r="L149" s="18">
        <f>D149-J149</f>
        <v>-120171</v>
      </c>
      <c r="M149" s="1" t="s">
        <v>33</v>
      </c>
      <c r="N149" s="18">
        <f>L149-R149</f>
        <v>29829</v>
      </c>
      <c r="P149" s="18">
        <f>F149-J149</f>
        <v>565236</v>
      </c>
      <c r="R149" s="17">
        <f>'[3]Summary'!$W$36</f>
        <v>-150000</v>
      </c>
    </row>
    <row r="150" spans="1:18" ht="15">
      <c r="A150" s="16" t="s">
        <v>54</v>
      </c>
      <c r="B150" s="17">
        <f>'[3]Summary'!$C$37</f>
        <v>1470621</v>
      </c>
      <c r="D150" s="17">
        <f>'[3]Summary'!$E$37</f>
        <v>1522147</v>
      </c>
      <c r="F150" s="18">
        <f>B150+D150</f>
        <v>2992768</v>
      </c>
      <c r="G150" s="17">
        <f>'[3]Summary'!$I$37</f>
        <v>416429.76</v>
      </c>
      <c r="I150" s="18">
        <f>J150-G150</f>
        <v>850232.24</v>
      </c>
      <c r="J150" s="17">
        <f>'[3]Summary'!$O$37</f>
        <v>1266662</v>
      </c>
      <c r="K150" s="15"/>
      <c r="L150" s="18">
        <f>D150-J150</f>
        <v>255485</v>
      </c>
      <c r="N150" s="18">
        <f>L150-R150</f>
        <v>255485</v>
      </c>
      <c r="P150" s="18">
        <f>F150-J150</f>
        <v>1726106</v>
      </c>
      <c r="R150" s="17">
        <f>'[3]Summary'!$W$37</f>
        <v>0</v>
      </c>
    </row>
    <row r="151" spans="1:18" ht="15">
      <c r="A151" s="16" t="s">
        <v>55</v>
      </c>
      <c r="B151" s="17">
        <f>'[3]Summary'!$C$38</f>
        <v>918289</v>
      </c>
      <c r="D151" s="17">
        <f>'[3]Summary'!$E$38</f>
        <v>6900000</v>
      </c>
      <c r="F151" s="18">
        <f>B151+D151</f>
        <v>7818289</v>
      </c>
      <c r="G151" s="17">
        <f>'[3]Summary'!$I$38</f>
        <v>6625644.78</v>
      </c>
      <c r="I151" s="18">
        <f>J151-G151</f>
        <v>527267.2199999997</v>
      </c>
      <c r="J151" s="17">
        <f>'[3]Summary'!$O$38</f>
        <v>7152912</v>
      </c>
      <c r="K151" s="15"/>
      <c r="L151" s="18">
        <f>D151-J151</f>
        <v>-252912</v>
      </c>
      <c r="M151" s="1" t="s">
        <v>33</v>
      </c>
      <c r="N151" s="18">
        <f>L151-R151</f>
        <v>1454288</v>
      </c>
      <c r="P151" s="18">
        <f>F151-J151</f>
        <v>665377</v>
      </c>
      <c r="R151" s="17">
        <f>'[3]Summary'!$W$38</f>
        <v>-1707200</v>
      </c>
    </row>
    <row r="152" spans="1:18" ht="15">
      <c r="A152" s="16" t="s">
        <v>56</v>
      </c>
      <c r="B152" s="17">
        <f>'[3]Summary'!$C$39</f>
        <v>37395</v>
      </c>
      <c r="D152" s="17">
        <f>'[3]Summary'!$E$39</f>
        <v>70000</v>
      </c>
      <c r="F152" s="18">
        <f>B152+D152</f>
        <v>107395</v>
      </c>
      <c r="G152" s="17">
        <f>'[3]Summary'!$I$39</f>
        <v>98770.42</v>
      </c>
      <c r="I152" s="19">
        <f>J152-G152</f>
        <v>-0.41999999999825377</v>
      </c>
      <c r="J152" s="17">
        <f>'[3]Summary'!$O$39</f>
        <v>98770</v>
      </c>
      <c r="K152" s="15"/>
      <c r="L152" s="18">
        <f>D152-J152</f>
        <v>-28770</v>
      </c>
      <c r="M152" s="1" t="s">
        <v>33</v>
      </c>
      <c r="N152" s="18">
        <f>L152-R152</f>
        <v>1056</v>
      </c>
      <c r="P152" s="18">
        <f>F152-J152</f>
        <v>8625</v>
      </c>
      <c r="R152" s="18">
        <f>'[3]Summary'!$W$39</f>
        <v>-29826</v>
      </c>
    </row>
    <row r="153" spans="1:11" ht="15">
      <c r="A153" s="16"/>
      <c r="B153" s="15"/>
      <c r="D153" s="15"/>
      <c r="G153" s="15"/>
      <c r="J153" s="15"/>
      <c r="K153" s="15"/>
    </row>
    <row r="154" spans="2:11" ht="15">
      <c r="B154" s="15"/>
      <c r="D154" s="15"/>
      <c r="G154" s="15"/>
      <c r="J154" s="15"/>
      <c r="K154" s="15"/>
    </row>
    <row r="155" ht="15">
      <c r="R155" s="15"/>
    </row>
    <row r="156" ht="15">
      <c r="R156" s="15"/>
    </row>
    <row r="158" ht="15">
      <c r="A158" s="1" t="s">
        <v>42</v>
      </c>
    </row>
    <row r="169" ht="15">
      <c r="A169" s="16"/>
    </row>
    <row r="170" spans="1:16" ht="18">
      <c r="A170" s="38">
        <v>4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ht="2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</row>
    <row r="172" spans="1:16" ht="20.25">
      <c r="A172" s="36" t="s">
        <v>57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16" ht="20.25">
      <c r="A173" s="37" t="str">
        <f>$A$3</f>
        <v>FINANCIAL STATUS AS OF MARCH 31, 2007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</row>
    <row r="174" ht="15">
      <c r="H174" s="4" t="str">
        <f>$H$4</f>
        <v>SFY 2006-07</v>
      </c>
    </row>
    <row r="175" spans="2:18" ht="15">
      <c r="B175" s="6">
        <v>-1</v>
      </c>
      <c r="C175" s="5"/>
      <c r="D175" s="6">
        <v>-2</v>
      </c>
      <c r="E175" s="6"/>
      <c r="F175" s="6">
        <v>-3</v>
      </c>
      <c r="G175" s="6">
        <v>-4</v>
      </c>
      <c r="H175" s="5"/>
      <c r="I175" s="6">
        <v>-5</v>
      </c>
      <c r="J175" s="6">
        <v>-6</v>
      </c>
      <c r="K175" s="6"/>
      <c r="L175" s="6">
        <v>-7</v>
      </c>
      <c r="M175" s="5"/>
      <c r="N175" s="6">
        <v>-8</v>
      </c>
      <c r="O175" s="5"/>
      <c r="P175" s="6">
        <v>-9</v>
      </c>
      <c r="R175" s="6">
        <v>-10</v>
      </c>
    </row>
    <row r="176" ht="15">
      <c r="P176" s="7" t="s">
        <v>3</v>
      </c>
    </row>
    <row r="177" spans="6:16" ht="15">
      <c r="F177" s="7" t="s">
        <v>3</v>
      </c>
      <c r="G177" s="7" t="s">
        <v>4</v>
      </c>
      <c r="I177" s="7" t="s">
        <v>5</v>
      </c>
      <c r="J177" s="7" t="s">
        <v>6</v>
      </c>
      <c r="K177" s="7"/>
      <c r="L177" s="7" t="str">
        <f>$L$7</f>
        <v>2006-2007</v>
      </c>
      <c r="N177" s="7" t="s">
        <v>5</v>
      </c>
      <c r="P177" s="7" t="s">
        <v>5</v>
      </c>
    </row>
    <row r="178" spans="2:18" ht="15">
      <c r="B178" s="7" t="s">
        <v>8</v>
      </c>
      <c r="D178" s="7" t="str">
        <f>$D$8</f>
        <v>2006-2007</v>
      </c>
      <c r="E178" s="7"/>
      <c r="F178" s="7" t="s">
        <v>5</v>
      </c>
      <c r="G178" s="7" t="s">
        <v>9</v>
      </c>
      <c r="I178" s="7" t="s">
        <v>9</v>
      </c>
      <c r="J178" s="7" t="s">
        <v>9</v>
      </c>
      <c r="K178" s="7"/>
      <c r="L178" s="7" t="s">
        <v>5</v>
      </c>
      <c r="N178" s="7" t="s">
        <v>10</v>
      </c>
      <c r="P178" s="7" t="s">
        <v>11</v>
      </c>
      <c r="R178" s="7" t="s">
        <v>58</v>
      </c>
    </row>
    <row r="179" spans="2:18" ht="15">
      <c r="B179" s="7" t="s">
        <v>13</v>
      </c>
      <c r="D179" s="7" t="s">
        <v>14</v>
      </c>
      <c r="E179" s="7"/>
      <c r="F179" s="7" t="s">
        <v>15</v>
      </c>
      <c r="G179" s="7" t="s">
        <v>16</v>
      </c>
      <c r="I179" s="7" t="s">
        <v>17</v>
      </c>
      <c r="J179" s="7" t="s">
        <v>18</v>
      </c>
      <c r="K179" s="7"/>
      <c r="L179" s="7" t="s">
        <v>19</v>
      </c>
      <c r="N179" s="7" t="s">
        <v>11</v>
      </c>
      <c r="P179" s="7" t="s">
        <v>20</v>
      </c>
      <c r="R179" s="7" t="s">
        <v>21</v>
      </c>
    </row>
    <row r="180" spans="2:18" ht="15">
      <c r="B180" s="8" t="str">
        <f>$B$10</f>
        <v>on 4/1/06</v>
      </c>
      <c r="D180" s="8" t="s">
        <v>15</v>
      </c>
      <c r="E180" s="8"/>
      <c r="F180" s="28" t="str">
        <f>$F$10</f>
        <v>2006-2007</v>
      </c>
      <c r="G180" s="28">
        <f>$G$10</f>
        <v>39172</v>
      </c>
      <c r="H180" s="11"/>
      <c r="I180" s="8" t="s">
        <v>23</v>
      </c>
      <c r="J180" s="8" t="s">
        <v>5</v>
      </c>
      <c r="K180" s="8"/>
      <c r="L180" s="8" t="s">
        <v>9</v>
      </c>
      <c r="M180" s="11"/>
      <c r="N180" s="9" t="str">
        <f>$N$10</f>
        <v>at 3/31/07</v>
      </c>
      <c r="P180" s="8" t="s">
        <v>23</v>
      </c>
      <c r="R180" s="9" t="s">
        <v>25</v>
      </c>
    </row>
    <row r="182" spans="1:16" ht="18">
      <c r="A182" s="13" t="s">
        <v>26</v>
      </c>
      <c r="P182" s="14"/>
    </row>
    <row r="183" spans="1:18" ht="15">
      <c r="A183" s="16" t="s">
        <v>27</v>
      </c>
      <c r="B183" s="17">
        <f>'[4]Summary'!C13</f>
        <v>0</v>
      </c>
      <c r="D183" s="14"/>
      <c r="F183" s="18">
        <f>'[4]Summary'!G13</f>
        <v>0</v>
      </c>
      <c r="G183" s="17">
        <f>'[4]Summary'!I13</f>
        <v>0</v>
      </c>
      <c r="I183" s="18">
        <f>'[4]Summary'!M13</f>
        <v>0</v>
      </c>
      <c r="J183" s="18">
        <f>'[4]Summary'!O13</f>
        <v>0</v>
      </c>
      <c r="L183" s="18">
        <f>'[4]Summary'!Q13</f>
        <v>0</v>
      </c>
      <c r="N183" s="18">
        <f>'[4]Summary'!S13</f>
        <v>0</v>
      </c>
      <c r="P183" s="14"/>
      <c r="R183" s="17">
        <f>'[4]Summary'!W13</f>
        <v>0</v>
      </c>
    </row>
    <row r="184" spans="1:18" ht="15">
      <c r="A184" s="16" t="s">
        <v>28</v>
      </c>
      <c r="B184" s="20">
        <f>'[4]Summary'!C14</f>
        <v>0</v>
      </c>
      <c r="D184" s="14"/>
      <c r="F184" s="21">
        <f>'[4]Summary'!G14</f>
        <v>0</v>
      </c>
      <c r="G184" s="20">
        <f>'[4]Summary'!I14</f>
        <v>0</v>
      </c>
      <c r="H184" s="11"/>
      <c r="I184" s="21">
        <f>'[4]Summary'!M14</f>
        <v>0</v>
      </c>
      <c r="J184" s="21">
        <f>'[4]Summary'!O14</f>
        <v>0</v>
      </c>
      <c r="K184" s="11"/>
      <c r="L184" s="21">
        <f>'[4]Summary'!Q14</f>
        <v>0</v>
      </c>
      <c r="M184" s="11"/>
      <c r="N184" s="21">
        <f>'[4]Summary'!S14</f>
        <v>0</v>
      </c>
      <c r="P184" s="14"/>
      <c r="R184" s="17">
        <f>'[4]Summary'!W14</f>
        <v>0</v>
      </c>
    </row>
    <row r="185" spans="1:18" ht="15">
      <c r="A185" s="18" t="s">
        <v>29</v>
      </c>
      <c r="B185" s="17">
        <f>'[4]Summary'!C15</f>
        <v>0</v>
      </c>
      <c r="D185" s="14"/>
      <c r="E185" s="7"/>
      <c r="F185" s="18">
        <f>'[4]Summary'!G15</f>
        <v>0</v>
      </c>
      <c r="G185" s="17">
        <f>'[4]Summary'!I15</f>
        <v>0</v>
      </c>
      <c r="I185" s="18">
        <f>'[4]Summary'!M15</f>
        <v>0</v>
      </c>
      <c r="J185" s="18">
        <f>'[4]Summary'!O15</f>
        <v>0</v>
      </c>
      <c r="L185" s="18">
        <f>'[4]Summary'!Q15</f>
        <v>0</v>
      </c>
      <c r="N185" s="18">
        <f>'[4]Summary'!S15</f>
        <v>0</v>
      </c>
      <c r="P185" s="14"/>
      <c r="R185" s="17">
        <f>'[4]Summary'!W15</f>
        <v>0</v>
      </c>
    </row>
    <row r="188" spans="1:15" ht="18">
      <c r="A188" s="13" t="s">
        <v>38</v>
      </c>
      <c r="B188" s="14"/>
      <c r="C188" s="14"/>
      <c r="D188" s="14"/>
      <c r="E188" s="14"/>
      <c r="L188" s="14"/>
      <c r="M188" s="14"/>
      <c r="N188" s="14"/>
      <c r="O188" s="14"/>
    </row>
    <row r="189" spans="1:15" ht="15">
      <c r="A189" s="25" t="s">
        <v>44</v>
      </c>
      <c r="B189" s="14"/>
      <c r="C189" s="14"/>
      <c r="D189" s="14"/>
      <c r="E189" s="14"/>
      <c r="L189" s="14"/>
      <c r="M189" s="14"/>
      <c r="N189" s="14"/>
      <c r="O189" s="14"/>
    </row>
    <row r="190" spans="1:16" ht="15">
      <c r="A190" s="16" t="s">
        <v>27</v>
      </c>
      <c r="B190" s="14"/>
      <c r="C190" s="14"/>
      <c r="D190" s="14"/>
      <c r="E190" s="14"/>
      <c r="F190" s="17">
        <f>'[4]Summary'!G20</f>
        <v>3164496</v>
      </c>
      <c r="G190" s="17">
        <f>'[4]Summary'!I20</f>
        <v>1561416</v>
      </c>
      <c r="I190" s="18">
        <f>'[4]Summary'!M20</f>
        <v>1603080</v>
      </c>
      <c r="J190" s="18">
        <f>'[4]Summary'!O20</f>
        <v>3164496</v>
      </c>
      <c r="L190" s="14"/>
      <c r="M190" s="14"/>
      <c r="N190" s="14"/>
      <c r="O190" s="14"/>
      <c r="P190" s="18">
        <f>'[4]Summary'!U20</f>
        <v>0</v>
      </c>
    </row>
    <row r="191" spans="1:16" ht="15">
      <c r="A191" s="16" t="s">
        <v>28</v>
      </c>
      <c r="B191" s="14"/>
      <c r="C191" s="14"/>
      <c r="D191" s="14"/>
      <c r="E191" s="14"/>
      <c r="F191" s="17">
        <f>'[4]Summary'!G21</f>
        <v>1143945</v>
      </c>
      <c r="G191" s="17">
        <f>'[4]Summary'!I21</f>
        <v>305583</v>
      </c>
      <c r="I191" s="18">
        <f>'[4]Summary'!M21</f>
        <v>838362</v>
      </c>
      <c r="J191" s="18">
        <f>'[4]Summary'!O21</f>
        <v>1143945</v>
      </c>
      <c r="L191" s="14"/>
      <c r="M191" s="14"/>
      <c r="N191" s="14"/>
      <c r="O191" s="14"/>
      <c r="P191" s="18">
        <f>'[4]Summary'!U21</f>
        <v>0</v>
      </c>
    </row>
    <row r="192" spans="1:16" ht="15">
      <c r="A192" s="16" t="s">
        <v>40</v>
      </c>
      <c r="B192" s="14"/>
      <c r="C192" s="14"/>
      <c r="D192" s="14"/>
      <c r="E192" s="14"/>
      <c r="F192" s="26">
        <f>'[4]Summary'!G22</f>
        <v>1824879</v>
      </c>
      <c r="G192" s="26">
        <f>'[4]Summary'!I22</f>
        <v>1127081</v>
      </c>
      <c r="H192" s="11"/>
      <c r="I192" s="21">
        <f>'[4]Summary'!M22</f>
        <v>697798</v>
      </c>
      <c r="J192" s="21">
        <f>'[4]Summary'!O22</f>
        <v>1824879</v>
      </c>
      <c r="L192" s="14"/>
      <c r="M192" s="14"/>
      <c r="N192" s="14"/>
      <c r="O192" s="14"/>
      <c r="P192" s="21">
        <f>'[4]Summary'!U22</f>
        <v>0</v>
      </c>
    </row>
    <row r="193" spans="1:16" ht="15">
      <c r="A193" s="18" t="s">
        <v>29</v>
      </c>
      <c r="B193" s="14"/>
      <c r="C193" s="14"/>
      <c r="D193" s="14"/>
      <c r="E193" s="14"/>
      <c r="F193" s="17">
        <f>'[4]Summary'!G23</f>
        <v>6133320</v>
      </c>
      <c r="G193" s="17">
        <f>'[4]Summary'!I23</f>
        <v>2994080</v>
      </c>
      <c r="I193" s="18">
        <f>'[4]Summary'!M23</f>
        <v>3139240</v>
      </c>
      <c r="J193" s="18">
        <f>'[4]Summary'!O23</f>
        <v>6133320</v>
      </c>
      <c r="L193" s="14"/>
      <c r="M193" s="14"/>
      <c r="N193" s="14"/>
      <c r="O193" s="14"/>
      <c r="P193" s="18">
        <f>'[4]Summary'!U23</f>
        <v>0</v>
      </c>
    </row>
    <row r="195" spans="1:5" ht="15">
      <c r="A195" s="25" t="s">
        <v>41</v>
      </c>
      <c r="B195" s="14"/>
      <c r="C195" s="14"/>
      <c r="D195" s="14"/>
      <c r="E195" s="14"/>
    </row>
    <row r="196" spans="1:16" ht="15">
      <c r="A196" s="16" t="s">
        <v>27</v>
      </c>
      <c r="B196" s="14"/>
      <c r="C196" s="14"/>
      <c r="D196" s="14"/>
      <c r="E196" s="14"/>
      <c r="F196" s="17">
        <f>'[4]Summary'!G26</f>
        <v>0</v>
      </c>
      <c r="G196" s="17">
        <f>'[4]Summary'!I26</f>
        <v>0</v>
      </c>
      <c r="I196" s="18">
        <f>'[4]Summary'!M26</f>
        <v>0</v>
      </c>
      <c r="J196" s="18">
        <f>'[4]Summary'!O26</f>
        <v>0</v>
      </c>
      <c r="L196" s="14"/>
      <c r="M196" s="14"/>
      <c r="N196" s="14"/>
      <c r="O196" s="14"/>
      <c r="P196" s="18">
        <f>'[4]Summary'!U26</f>
        <v>0</v>
      </c>
    </row>
    <row r="197" spans="1:16" ht="15">
      <c r="A197" s="16" t="s">
        <v>28</v>
      </c>
      <c r="B197" s="14"/>
      <c r="C197" s="14"/>
      <c r="D197" s="14"/>
      <c r="E197" s="14"/>
      <c r="F197" s="17">
        <f>'[4]Summary'!G27</f>
        <v>0</v>
      </c>
      <c r="G197" s="17">
        <f>'[4]Summary'!I27</f>
        <v>0</v>
      </c>
      <c r="I197" s="18">
        <f>'[4]Summary'!M27</f>
        <v>0</v>
      </c>
      <c r="J197" s="18">
        <f>'[4]Summary'!O27</f>
        <v>0</v>
      </c>
      <c r="L197" s="14"/>
      <c r="M197" s="14"/>
      <c r="N197" s="14"/>
      <c r="O197" s="14"/>
      <c r="P197" s="18">
        <f>'[4]Summary'!U27</f>
        <v>0</v>
      </c>
    </row>
    <row r="198" spans="1:16" ht="15">
      <c r="A198" s="16" t="s">
        <v>40</v>
      </c>
      <c r="B198" s="14"/>
      <c r="C198" s="14"/>
      <c r="D198" s="14"/>
      <c r="E198" s="14"/>
      <c r="F198" s="20">
        <f>'[4]Summary'!G28</f>
        <v>0</v>
      </c>
      <c r="G198" s="26">
        <f>'[4]Summary'!I28</f>
        <v>0</v>
      </c>
      <c r="H198" s="11"/>
      <c r="I198" s="21">
        <f>'[4]Summary'!M28</f>
        <v>0</v>
      </c>
      <c r="J198" s="21">
        <f>'[4]Summary'!O28</f>
        <v>0</v>
      </c>
      <c r="L198" s="14"/>
      <c r="M198" s="14"/>
      <c r="N198" s="14"/>
      <c r="O198" s="14"/>
      <c r="P198" s="21">
        <f>'[4]Summary'!U28</f>
        <v>0</v>
      </c>
    </row>
    <row r="199" spans="1:16" ht="15">
      <c r="A199" s="18" t="s">
        <v>29</v>
      </c>
      <c r="B199" s="14"/>
      <c r="C199" s="14"/>
      <c r="D199" s="14"/>
      <c r="E199" s="14"/>
      <c r="F199" s="17">
        <f>'[4]Summary'!G29</f>
        <v>0</v>
      </c>
      <c r="G199" s="17">
        <f>'[4]Summary'!I29</f>
        <v>0</v>
      </c>
      <c r="I199" s="18">
        <f>'[4]Summary'!M29</f>
        <v>0</v>
      </c>
      <c r="J199" s="18">
        <f>'[4]Summary'!O29</f>
        <v>0</v>
      </c>
      <c r="L199" s="14"/>
      <c r="M199" s="14"/>
      <c r="N199" s="14"/>
      <c r="O199" s="14"/>
      <c r="P199" s="18">
        <f>'[4]Summary'!U29</f>
        <v>0</v>
      </c>
    </row>
    <row r="201" spans="1:15" ht="15" hidden="1">
      <c r="A201" s="25" t="s">
        <v>59</v>
      </c>
      <c r="B201" s="14"/>
      <c r="C201" s="14"/>
      <c r="D201" s="14"/>
      <c r="E201" s="14"/>
      <c r="L201" s="14"/>
      <c r="M201" s="14"/>
      <c r="N201" s="14"/>
      <c r="O201" s="14"/>
    </row>
    <row r="202" spans="1:16" ht="15" hidden="1">
      <c r="A202" s="16" t="s">
        <v>27</v>
      </c>
      <c r="B202" s="14"/>
      <c r="C202" s="14"/>
      <c r="D202" s="14"/>
      <c r="E202" s="14"/>
      <c r="F202" s="17">
        <f>'[4]Summary'!$G$32</f>
        <v>0</v>
      </c>
      <c r="G202" s="17">
        <f>'[4]Summary'!$I$32</f>
        <v>0</v>
      </c>
      <c r="I202" s="18">
        <f>J202-G202</f>
        <v>0</v>
      </c>
      <c r="J202" s="18">
        <f>F202</f>
        <v>0</v>
      </c>
      <c r="L202" s="14"/>
      <c r="M202" s="14"/>
      <c r="N202" s="14"/>
      <c r="O202" s="14"/>
      <c r="P202" s="18">
        <f>F202-J202</f>
        <v>0</v>
      </c>
    </row>
    <row r="203" spans="1:16" ht="15" hidden="1">
      <c r="A203" s="16" t="s">
        <v>28</v>
      </c>
      <c r="B203" s="14"/>
      <c r="C203" s="14"/>
      <c r="D203" s="14"/>
      <c r="E203" s="14"/>
      <c r="F203" s="17">
        <f>'[4]Summary'!$G$33</f>
        <v>0</v>
      </c>
      <c r="G203" s="17">
        <f>'[4]Summary'!$I$33</f>
        <v>0</v>
      </c>
      <c r="I203" s="18">
        <f>J203-G203</f>
        <v>0</v>
      </c>
      <c r="J203" s="18">
        <f>F203</f>
        <v>0</v>
      </c>
      <c r="L203" s="14"/>
      <c r="M203" s="14"/>
      <c r="N203" s="14"/>
      <c r="O203" s="14"/>
      <c r="P203" s="18">
        <f>F203-J203</f>
        <v>0</v>
      </c>
    </row>
    <row r="204" spans="1:16" ht="15" hidden="1">
      <c r="A204" s="16" t="s">
        <v>40</v>
      </c>
      <c r="B204" s="14"/>
      <c r="C204" s="14"/>
      <c r="D204" s="14"/>
      <c r="E204" s="14"/>
      <c r="F204" s="26">
        <f>'[4]Summary'!$G$34</f>
        <v>0</v>
      </c>
      <c r="G204" s="26">
        <f>'[4]Summary'!$I$34</f>
        <v>0</v>
      </c>
      <c r="H204" s="11"/>
      <c r="I204" s="21">
        <f>J204-G204</f>
        <v>0</v>
      </c>
      <c r="J204" s="21">
        <f>F204</f>
        <v>0</v>
      </c>
      <c r="L204" s="14"/>
      <c r="M204" s="14"/>
      <c r="N204" s="14"/>
      <c r="O204" s="14"/>
      <c r="P204" s="21">
        <f>F204-J204</f>
        <v>0</v>
      </c>
    </row>
    <row r="205" spans="1:16" ht="15" hidden="1">
      <c r="A205" s="18" t="s">
        <v>29</v>
      </c>
      <c r="B205" s="14"/>
      <c r="C205" s="14"/>
      <c r="D205" s="14"/>
      <c r="E205" s="14"/>
      <c r="F205" s="17">
        <f>'[4]Summary'!$G$35</f>
        <v>0</v>
      </c>
      <c r="G205" s="17">
        <f>'[4]Summary'!$I$35</f>
        <v>0</v>
      </c>
      <c r="I205" s="18">
        <f>J205-G205</f>
        <v>0</v>
      </c>
      <c r="J205" s="18">
        <f>F205</f>
        <v>0</v>
      </c>
      <c r="L205" s="14"/>
      <c r="M205" s="14"/>
      <c r="N205" s="14"/>
      <c r="O205" s="14"/>
      <c r="P205" s="18">
        <f>F205-J205</f>
        <v>0</v>
      </c>
    </row>
    <row r="208" ht="18">
      <c r="A208" s="13" t="s">
        <v>31</v>
      </c>
    </row>
    <row r="209" spans="1:18" ht="15">
      <c r="A209" s="16" t="s">
        <v>60</v>
      </c>
      <c r="B209" s="17">
        <f>'[4]Summary'!$C$55</f>
        <v>48624412</v>
      </c>
      <c r="D209" s="17">
        <f>'[4]Summary'!$E$55</f>
        <v>40000000</v>
      </c>
      <c r="E209" s="24" t="s">
        <v>61</v>
      </c>
      <c r="F209" s="18">
        <f>'[4]Summary'!$G$55</f>
        <v>88624412</v>
      </c>
      <c r="G209" s="17">
        <f>'[4]Summary'!$I$55</f>
        <v>28697739</v>
      </c>
      <c r="I209" s="18">
        <f>'[4]Summary'!$M$55</f>
        <v>3294264</v>
      </c>
      <c r="J209" s="17">
        <f>'[4]Summary'!$O$55</f>
        <v>31992003</v>
      </c>
      <c r="K209" s="15"/>
      <c r="L209" s="18">
        <f>'[4]Summary'!$Q$55</f>
        <v>8007997</v>
      </c>
      <c r="N209" s="18">
        <f>'[4]Summary'!$S$55</f>
        <v>8007997</v>
      </c>
      <c r="P209" s="18">
        <f>'[4]Summary'!$U$55</f>
        <v>56632409</v>
      </c>
      <c r="R209" s="17">
        <f>'[4]Summary'!$W$55</f>
        <v>0</v>
      </c>
    </row>
    <row r="210" ht="15">
      <c r="A210" s="16" t="s">
        <v>62</v>
      </c>
    </row>
    <row r="211" spans="1:18" ht="15">
      <c r="A211" s="16" t="s">
        <v>63</v>
      </c>
      <c r="B211" s="17">
        <f>'[4]Summary'!C41</f>
        <v>0</v>
      </c>
      <c r="D211" s="17">
        <f>'[4]Summary'!E41</f>
        <v>4500000</v>
      </c>
      <c r="F211" s="18">
        <f>'[4]Summary'!G41</f>
        <v>4500000</v>
      </c>
      <c r="G211" s="17">
        <f>'[4]Summary'!I41</f>
        <v>3379239</v>
      </c>
      <c r="I211" s="18">
        <f>'[4]Summary'!M41</f>
        <v>768761</v>
      </c>
      <c r="J211" s="17">
        <f>'[4]Summary'!O41</f>
        <v>4148000</v>
      </c>
      <c r="K211" s="15"/>
      <c r="L211" s="18">
        <f>'[4]Summary'!Q41</f>
        <v>352000</v>
      </c>
      <c r="N211" s="18">
        <f>'[4]Summary'!S41</f>
        <v>352000</v>
      </c>
      <c r="P211" s="18">
        <f>'[4]Summary'!U41</f>
        <v>352000</v>
      </c>
      <c r="R211" s="17">
        <f>'[4]Summary'!W41</f>
        <v>0</v>
      </c>
    </row>
    <row r="212" spans="1:18" ht="15">
      <c r="A212" s="16" t="s">
        <v>64</v>
      </c>
      <c r="B212" s="17">
        <f>('[4]Summary'!C42)</f>
        <v>1251040</v>
      </c>
      <c r="C212" s="7"/>
      <c r="D212" s="17">
        <f>'[4]Summary'!E42</f>
        <v>1300000</v>
      </c>
      <c r="E212" s="7"/>
      <c r="F212" s="18">
        <f>B212+D212</f>
        <v>2551040</v>
      </c>
      <c r="G212" s="17">
        <f>'[4]Summary'!I42</f>
        <v>1029575</v>
      </c>
      <c r="I212" s="18">
        <f>'[4]Summary'!M42</f>
        <v>500425</v>
      </c>
      <c r="J212" s="17">
        <f>'[4]Summary'!O42</f>
        <v>1530000</v>
      </c>
      <c r="K212" s="15"/>
      <c r="L212" s="18">
        <f>'[4]Summary'!Q42</f>
        <v>-230000</v>
      </c>
      <c r="M212" s="1" t="s">
        <v>33</v>
      </c>
      <c r="N212" s="18">
        <f>'[4]Summary'!S42</f>
        <v>20000</v>
      </c>
      <c r="P212" s="18">
        <f>F212-J212</f>
        <v>1021040</v>
      </c>
      <c r="R212" s="17">
        <f>'[4]Summary'!W42</f>
        <v>-250000</v>
      </c>
    </row>
    <row r="213" spans="1:18" ht="15">
      <c r="A213" s="16" t="s">
        <v>65</v>
      </c>
      <c r="B213" s="17">
        <v>0</v>
      </c>
      <c r="D213" s="17">
        <f>'[4]Summary'!E44</f>
        <v>4689809</v>
      </c>
      <c r="F213" s="18">
        <f>'[4]Summary'!G44</f>
        <v>4689809</v>
      </c>
      <c r="G213" s="17">
        <f>'[4]Summary'!I44</f>
        <v>4655753</v>
      </c>
      <c r="I213" s="18">
        <f>'[4]Summary'!M44</f>
        <v>34056</v>
      </c>
      <c r="J213" s="17">
        <f>'[4]Summary'!O44</f>
        <v>4689809</v>
      </c>
      <c r="K213" s="15"/>
      <c r="L213" s="18">
        <f>'[4]Summary'!Q44</f>
        <v>0</v>
      </c>
      <c r="N213" s="18">
        <f>'[4]Summary'!S44</f>
        <v>0</v>
      </c>
      <c r="P213" s="18">
        <f>'[4]Summary'!U44</f>
        <v>0</v>
      </c>
      <c r="R213" s="17">
        <f>'[4]Summary'!W44</f>
        <v>0</v>
      </c>
    </row>
    <row r="214" spans="1:18" ht="15">
      <c r="A214" s="16" t="s">
        <v>66</v>
      </c>
      <c r="B214" s="17">
        <f>'[4]Summary'!C45</f>
        <v>329407</v>
      </c>
      <c r="D214" s="17">
        <f>'[4]Summary'!E45</f>
        <v>400000</v>
      </c>
      <c r="F214" s="18">
        <f>'[4]Summary'!G45</f>
        <v>729407</v>
      </c>
      <c r="G214" s="17">
        <f>'[4]Summary'!I45</f>
        <v>392911</v>
      </c>
      <c r="I214" s="18">
        <f>'[4]Summary'!M45</f>
        <v>91606</v>
      </c>
      <c r="J214" s="17">
        <f>'[4]Summary'!O45</f>
        <v>484517</v>
      </c>
      <c r="K214" s="15"/>
      <c r="L214" s="18">
        <f>'[4]Summary'!Q45</f>
        <v>-84517</v>
      </c>
      <c r="M214" s="1" t="s">
        <v>33</v>
      </c>
      <c r="N214" s="18">
        <f>'[4]Summary'!S45</f>
        <v>400000</v>
      </c>
      <c r="P214" s="18">
        <f>'[4]Summary'!U45</f>
        <v>244890</v>
      </c>
      <c r="R214" s="17">
        <f>'[4]Summary'!W45</f>
        <v>-484517</v>
      </c>
    </row>
    <row r="215" spans="1:18" ht="15">
      <c r="A215" s="16" t="s">
        <v>67</v>
      </c>
      <c r="B215" s="17">
        <f>'[4]Summary'!C46</f>
        <v>225252</v>
      </c>
      <c r="D215" s="17">
        <f>'[4]Summary'!E46</f>
        <v>45000</v>
      </c>
      <c r="F215" s="18">
        <f>'[4]Summary'!G46</f>
        <v>270252</v>
      </c>
      <c r="G215" s="17">
        <f>'[4]Summary'!I46</f>
        <v>28860</v>
      </c>
      <c r="H215" s="7"/>
      <c r="I215" s="18">
        <f>'[4]Summary'!M46</f>
        <v>48765</v>
      </c>
      <c r="J215" s="17">
        <f>'[4]Summary'!O46</f>
        <v>77625</v>
      </c>
      <c r="K215" s="15"/>
      <c r="L215" s="18">
        <f>'[4]Summary'!Q46</f>
        <v>-32625</v>
      </c>
      <c r="M215" s="1" t="s">
        <v>33</v>
      </c>
      <c r="N215" s="18">
        <f>'[4]Summary'!S46</f>
        <v>45000</v>
      </c>
      <c r="P215" s="18">
        <f>'[4]Summary'!U46</f>
        <v>192627</v>
      </c>
      <c r="R215" s="17">
        <f>'[4]Summary'!W46</f>
        <v>-77625</v>
      </c>
    </row>
    <row r="216" spans="1:18" ht="15">
      <c r="A216" s="16" t="s">
        <v>68</v>
      </c>
      <c r="B216" s="17">
        <f>'[4]Summary'!C47</f>
        <v>203270</v>
      </c>
      <c r="D216" s="17">
        <f>'[4]Summary'!E47</f>
        <v>75000</v>
      </c>
      <c r="F216" s="18">
        <f>'[4]Summary'!G47</f>
        <v>278270</v>
      </c>
      <c r="G216" s="17">
        <f>'[4]Summary'!I47</f>
        <v>31034</v>
      </c>
      <c r="I216" s="18">
        <f>'[4]Summary'!M47</f>
        <v>171966</v>
      </c>
      <c r="J216" s="17">
        <f>'[4]Summary'!O47</f>
        <v>203000</v>
      </c>
      <c r="K216" s="15"/>
      <c r="L216" s="18">
        <f>'[4]Summary'!Q47</f>
        <v>-128000</v>
      </c>
      <c r="M216" s="1" t="s">
        <v>33</v>
      </c>
      <c r="N216" s="18">
        <f>'[4]Summary'!S47</f>
        <v>75000</v>
      </c>
      <c r="P216" s="18">
        <f>'[4]Summary'!U47</f>
        <v>75270</v>
      </c>
      <c r="R216" s="17">
        <f>'[4]Summary'!W47</f>
        <v>-203000</v>
      </c>
    </row>
    <row r="217" spans="1:18" ht="15">
      <c r="A217" s="16" t="s">
        <v>69</v>
      </c>
      <c r="B217" s="17">
        <f>'[4]Summary'!C48</f>
        <v>363693</v>
      </c>
      <c r="D217" s="15" t="str">
        <f>'[4]Summary'!E48</f>
        <v>-</v>
      </c>
      <c r="F217" s="18">
        <f>'[4]Summary'!G48</f>
        <v>363693</v>
      </c>
      <c r="G217" s="17">
        <f>'[4]Summary'!I48</f>
        <v>39630</v>
      </c>
      <c r="I217" s="18">
        <f>'[4]Summary'!M48</f>
        <v>39981</v>
      </c>
      <c r="J217" s="17">
        <f>'[4]Summary'!O48</f>
        <v>79611</v>
      </c>
      <c r="K217" s="15"/>
      <c r="L217" s="18">
        <f>'[4]Summary'!Q48</f>
        <v>-79611</v>
      </c>
      <c r="M217" s="1" t="s">
        <v>33</v>
      </c>
      <c r="N217" s="18">
        <f>'[4]Summary'!S48</f>
        <v>0</v>
      </c>
      <c r="P217" s="18">
        <f>'[4]Summary'!U48</f>
        <v>284082</v>
      </c>
      <c r="R217" s="17">
        <f>'[4]Summary'!W48</f>
        <v>-79611</v>
      </c>
    </row>
    <row r="218" spans="1:18" ht="15">
      <c r="A218" s="16" t="s">
        <v>70</v>
      </c>
      <c r="B218" s="17">
        <f>'[4]Summary'!C49</f>
        <v>193213</v>
      </c>
      <c r="C218" s="24" t="s">
        <v>48</v>
      </c>
      <c r="D218" s="17">
        <f>'[4]Summary'!E49</f>
        <v>389846</v>
      </c>
      <c r="E218" s="22" t="s">
        <v>71</v>
      </c>
      <c r="F218" s="18">
        <f>'[4]Summary'!G49</f>
        <v>583059</v>
      </c>
      <c r="G218" s="17">
        <f>'[4]Summary'!I49</f>
        <v>347254</v>
      </c>
      <c r="I218" s="18">
        <f>'[4]Summary'!M49</f>
        <v>122592</v>
      </c>
      <c r="J218" s="17">
        <f>'[4]Summary'!O49</f>
        <v>469846</v>
      </c>
      <c r="K218" s="15"/>
      <c r="L218" s="18">
        <f>'[4]Summary'!Q49</f>
        <v>-80000</v>
      </c>
      <c r="M218" s="1" t="s">
        <v>33</v>
      </c>
      <c r="N218" s="18">
        <f>'[4]Summary'!S49</f>
        <v>0</v>
      </c>
      <c r="P218" s="18">
        <f>'[4]Summary'!U49</f>
        <v>113213</v>
      </c>
      <c r="R218" s="17">
        <f>'[4]Summary'!W49</f>
        <v>-80000</v>
      </c>
    </row>
    <row r="219" ht="15">
      <c r="A219" s="16"/>
    </row>
    <row r="220" spans="7:11" ht="15">
      <c r="G220" s="15"/>
      <c r="J220" s="15"/>
      <c r="K220" s="15"/>
    </row>
    <row r="221" spans="1:11" ht="15">
      <c r="A221" s="1" t="s">
        <v>42</v>
      </c>
      <c r="G221" s="15"/>
      <c r="J221" s="15"/>
      <c r="K221" s="15"/>
    </row>
    <row r="222" spans="1:11" ht="15">
      <c r="A222" s="22" t="s">
        <v>72</v>
      </c>
      <c r="G222" s="15"/>
      <c r="J222" s="15"/>
      <c r="K222" s="15"/>
    </row>
    <row r="223" spans="1:11" ht="15">
      <c r="A223" s="22" t="s">
        <v>73</v>
      </c>
      <c r="G223" s="15"/>
      <c r="J223" s="15"/>
      <c r="K223" s="15"/>
    </row>
    <row r="224" spans="1:11" ht="15">
      <c r="A224" s="1" t="s">
        <v>74</v>
      </c>
      <c r="G224" s="15"/>
      <c r="J224" s="15"/>
      <c r="K224" s="15"/>
    </row>
    <row r="225" spans="1:11" ht="15">
      <c r="A225" s="1" t="s">
        <v>75</v>
      </c>
      <c r="G225" s="15"/>
      <c r="J225" s="15"/>
      <c r="K225" s="15"/>
    </row>
    <row r="226" spans="2:18" ht="15" customHeight="1">
      <c r="B226" s="15"/>
      <c r="D226" s="15"/>
      <c r="G226" s="15"/>
      <c r="J226" s="15"/>
      <c r="K226" s="15"/>
      <c r="R226" s="15"/>
    </row>
    <row r="227" spans="1:16" ht="18">
      <c r="A227" s="38">
        <v>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1:16" ht="2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1:16" ht="20.25">
      <c r="A229" s="36" t="s">
        <v>76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1:16" ht="20.25">
      <c r="A230" s="37" t="str">
        <f>$A$3</f>
        <v>FINANCIAL STATUS AS OF MARCH 31, 2007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ht="15">
      <c r="H231" s="4" t="str">
        <f>$H$4</f>
        <v>SFY 2006-07</v>
      </c>
    </row>
    <row r="232" spans="2:18" ht="15">
      <c r="B232" s="6">
        <v>-1</v>
      </c>
      <c r="C232" s="5"/>
      <c r="D232" s="6">
        <v>-2</v>
      </c>
      <c r="E232" s="6"/>
      <c r="F232" s="6">
        <v>-3</v>
      </c>
      <c r="G232" s="6">
        <v>-4</v>
      </c>
      <c r="H232" s="5"/>
      <c r="I232" s="6">
        <v>-5</v>
      </c>
      <c r="J232" s="6">
        <v>-6</v>
      </c>
      <c r="K232" s="6"/>
      <c r="L232" s="6">
        <v>-7</v>
      </c>
      <c r="M232" s="5"/>
      <c r="N232" s="6">
        <v>-8</v>
      </c>
      <c r="O232" s="5"/>
      <c r="P232" s="6">
        <v>-9</v>
      </c>
      <c r="R232" s="6">
        <v>-10</v>
      </c>
    </row>
    <row r="233" ht="15">
      <c r="P233" s="7" t="s">
        <v>3</v>
      </c>
    </row>
    <row r="234" spans="6:16" ht="15">
      <c r="F234" s="7" t="s">
        <v>3</v>
      </c>
      <c r="G234" s="7" t="s">
        <v>4</v>
      </c>
      <c r="I234" s="7" t="s">
        <v>5</v>
      </c>
      <c r="J234" s="7" t="s">
        <v>6</v>
      </c>
      <c r="K234" s="7"/>
      <c r="L234" s="7" t="str">
        <f>$L$7</f>
        <v>2006-2007</v>
      </c>
      <c r="N234" s="7" t="s">
        <v>5</v>
      </c>
      <c r="P234" s="7" t="s">
        <v>5</v>
      </c>
    </row>
    <row r="235" spans="2:18" ht="15">
      <c r="B235" s="7" t="s">
        <v>8</v>
      </c>
      <c r="D235" s="7" t="str">
        <f>$D$8</f>
        <v>2006-2007</v>
      </c>
      <c r="E235" s="7"/>
      <c r="F235" s="7" t="s">
        <v>5</v>
      </c>
      <c r="G235" s="7" t="s">
        <v>9</v>
      </c>
      <c r="I235" s="7" t="s">
        <v>9</v>
      </c>
      <c r="J235" s="7" t="s">
        <v>9</v>
      </c>
      <c r="K235" s="7"/>
      <c r="L235" s="7" t="s">
        <v>5</v>
      </c>
      <c r="N235" s="7" t="s">
        <v>10</v>
      </c>
      <c r="P235" s="7" t="s">
        <v>11</v>
      </c>
      <c r="R235" s="7" t="s">
        <v>12</v>
      </c>
    </row>
    <row r="236" spans="2:18" ht="15">
      <c r="B236" s="7" t="s">
        <v>13</v>
      </c>
      <c r="D236" s="7" t="s">
        <v>14</v>
      </c>
      <c r="E236" s="7"/>
      <c r="F236" s="7" t="s">
        <v>15</v>
      </c>
      <c r="G236" s="7" t="s">
        <v>16</v>
      </c>
      <c r="I236" s="7" t="s">
        <v>17</v>
      </c>
      <c r="J236" s="7" t="s">
        <v>18</v>
      </c>
      <c r="K236" s="7"/>
      <c r="L236" s="7" t="s">
        <v>19</v>
      </c>
      <c r="N236" s="7" t="s">
        <v>11</v>
      </c>
      <c r="P236" s="7" t="s">
        <v>20</v>
      </c>
      <c r="R236" s="7" t="s">
        <v>21</v>
      </c>
    </row>
    <row r="237" spans="2:18" ht="15">
      <c r="B237" s="8" t="str">
        <f>$B$10</f>
        <v>on 4/1/06</v>
      </c>
      <c r="D237" s="8" t="s">
        <v>15</v>
      </c>
      <c r="E237" s="8"/>
      <c r="F237" s="28" t="str">
        <f>$F$10</f>
        <v>2006-2007</v>
      </c>
      <c r="G237" s="28">
        <f>$G$10</f>
        <v>39172</v>
      </c>
      <c r="H237" s="11"/>
      <c r="I237" s="8" t="s">
        <v>23</v>
      </c>
      <c r="J237" s="8" t="s">
        <v>5</v>
      </c>
      <c r="K237" s="8"/>
      <c r="L237" s="8" t="s">
        <v>9</v>
      </c>
      <c r="M237" s="11"/>
      <c r="N237" s="9" t="str">
        <f>$N$10</f>
        <v>at 3/31/07</v>
      </c>
      <c r="P237" s="8" t="s">
        <v>23</v>
      </c>
      <c r="R237" s="9" t="s">
        <v>25</v>
      </c>
    </row>
    <row r="239" spans="1:16" ht="18">
      <c r="A239" s="13" t="s">
        <v>26</v>
      </c>
      <c r="D239" s="14"/>
      <c r="P239" s="14"/>
    </row>
    <row r="240" spans="1:18" ht="15">
      <c r="A240" s="16" t="s">
        <v>27</v>
      </c>
      <c r="B240" s="17">
        <f>'[5]Summary'!C13</f>
        <v>0</v>
      </c>
      <c r="D240" s="14"/>
      <c r="F240" s="18">
        <f>'[5]Summary'!G13</f>
        <v>0</v>
      </c>
      <c r="G240" s="17">
        <f>'[5]Summary'!I13</f>
        <v>0</v>
      </c>
      <c r="I240" s="18">
        <f>'[5]Summary'!M13</f>
        <v>0</v>
      </c>
      <c r="J240" s="18">
        <f>'[5]Summary'!O13</f>
        <v>0</v>
      </c>
      <c r="L240" s="18">
        <f>'[5]Summary'!Q13</f>
        <v>0</v>
      </c>
      <c r="N240" s="18">
        <f>'[5]Summary'!S13</f>
        <v>0</v>
      </c>
      <c r="P240" s="14"/>
      <c r="R240" s="15"/>
    </row>
    <row r="241" spans="1:18" ht="15">
      <c r="A241" s="16" t="s">
        <v>28</v>
      </c>
      <c r="B241" s="20">
        <f>'[5]Summary'!C14</f>
        <v>0</v>
      </c>
      <c r="D241" s="14"/>
      <c r="F241" s="21">
        <f>'[5]Summary'!G14</f>
        <v>0</v>
      </c>
      <c r="G241" s="26">
        <f>'[5]Summary'!I14</f>
        <v>0</v>
      </c>
      <c r="H241" s="11"/>
      <c r="I241" s="21">
        <f>'[5]Summary'!M14</f>
        <v>0</v>
      </c>
      <c r="J241" s="21">
        <f>'[5]Summary'!O14</f>
        <v>0</v>
      </c>
      <c r="K241" s="11"/>
      <c r="L241" s="21">
        <f>'[5]Summary'!Q14</f>
        <v>0</v>
      </c>
      <c r="M241" s="11"/>
      <c r="N241" s="21">
        <f>'[5]Summary'!S14</f>
        <v>0</v>
      </c>
      <c r="P241" s="14"/>
      <c r="R241" s="15"/>
    </row>
    <row r="242" spans="1:18" ht="15">
      <c r="A242" s="18" t="s">
        <v>29</v>
      </c>
      <c r="B242" s="17">
        <f>'[5]Summary'!C15</f>
        <v>0</v>
      </c>
      <c r="D242" s="14"/>
      <c r="F242" s="18">
        <f>'[5]Summary'!G15</f>
        <v>0</v>
      </c>
      <c r="G242" s="17">
        <f>'[5]Summary'!I15</f>
        <v>0</v>
      </c>
      <c r="I242" s="18">
        <f>'[5]Summary'!M15</f>
        <v>0</v>
      </c>
      <c r="J242" s="18">
        <f>'[5]Summary'!O15</f>
        <v>0</v>
      </c>
      <c r="L242" s="18">
        <f>'[5]Summary'!Q15</f>
        <v>0</v>
      </c>
      <c r="N242" s="18">
        <f>'[5]Summary'!S15</f>
        <v>0</v>
      </c>
      <c r="P242" s="14"/>
      <c r="R242" s="15"/>
    </row>
    <row r="245" ht="18">
      <c r="A245" s="13" t="s">
        <v>38</v>
      </c>
    </row>
    <row r="246" spans="1:15" ht="15">
      <c r="A246" s="25" t="s">
        <v>41</v>
      </c>
      <c r="B246" s="14"/>
      <c r="C246" s="14"/>
      <c r="D246" s="14"/>
      <c r="E246" s="14"/>
      <c r="L246" s="14"/>
      <c r="M246" s="14"/>
      <c r="N246" s="14"/>
      <c r="O246" s="14"/>
    </row>
    <row r="247" spans="1:16" ht="15">
      <c r="A247" s="16" t="s">
        <v>27</v>
      </c>
      <c r="B247" s="14"/>
      <c r="C247" s="14"/>
      <c r="D247" s="14"/>
      <c r="E247" s="14"/>
      <c r="F247" s="17">
        <f>'[5]Summary'!G20</f>
        <v>1407680</v>
      </c>
      <c r="G247" s="17">
        <f>'[5]Summary'!I20</f>
        <v>454987.92</v>
      </c>
      <c r="I247" s="18">
        <f>'[5]Summary'!M20</f>
        <v>952692.0800000001</v>
      </c>
      <c r="J247" s="18">
        <f>'[5]Summary'!O20</f>
        <v>1407680</v>
      </c>
      <c r="L247" s="14"/>
      <c r="M247" s="14"/>
      <c r="N247" s="14"/>
      <c r="O247" s="14"/>
      <c r="P247" s="18">
        <f>'[5]Summary'!U20</f>
        <v>0</v>
      </c>
    </row>
    <row r="248" spans="1:16" ht="15">
      <c r="A248" s="16" t="s">
        <v>28</v>
      </c>
      <c r="B248" s="14"/>
      <c r="C248" s="14"/>
      <c r="D248" s="14"/>
      <c r="E248" s="14"/>
      <c r="F248" s="17">
        <f>'[5]Summary'!G21</f>
        <v>244000</v>
      </c>
      <c r="G248" s="17">
        <f>'[5]Summary'!I21</f>
        <v>4544.46</v>
      </c>
      <c r="I248" s="18">
        <f>'[5]Summary'!M21</f>
        <v>239455.54</v>
      </c>
      <c r="J248" s="18">
        <f>'[5]Summary'!O21</f>
        <v>244000</v>
      </c>
      <c r="L248" s="14"/>
      <c r="M248" s="14"/>
      <c r="N248" s="14"/>
      <c r="O248" s="14"/>
      <c r="P248" s="18">
        <f>'[5]Summary'!U21</f>
        <v>0</v>
      </c>
    </row>
    <row r="249" spans="1:16" ht="15">
      <c r="A249" s="16" t="s">
        <v>40</v>
      </c>
      <c r="B249" s="14"/>
      <c r="C249" s="14"/>
      <c r="D249" s="14"/>
      <c r="E249" s="14"/>
      <c r="F249" s="26">
        <f>'[5]Summary'!G22</f>
        <v>0</v>
      </c>
      <c r="G249" s="26">
        <f>'[5]Summary'!I22</f>
        <v>0</v>
      </c>
      <c r="H249" s="11"/>
      <c r="I249" s="21">
        <f>'[5]Summary'!M22</f>
        <v>0</v>
      </c>
      <c r="J249" s="21">
        <f>'[5]Summary'!O22</f>
        <v>0</v>
      </c>
      <c r="L249" s="14"/>
      <c r="M249" s="14"/>
      <c r="N249" s="14"/>
      <c r="O249" s="14"/>
      <c r="P249" s="21">
        <f>'[5]Summary'!U22</f>
        <v>0</v>
      </c>
    </row>
    <row r="250" spans="1:16" ht="15">
      <c r="A250" s="18" t="s">
        <v>29</v>
      </c>
      <c r="B250" s="14"/>
      <c r="C250" s="14"/>
      <c r="D250" s="14"/>
      <c r="E250" s="14"/>
      <c r="F250" s="17">
        <f>'[5]Summary'!G23</f>
        <v>1651680</v>
      </c>
      <c r="G250" s="17">
        <f>'[5]Summary'!I23</f>
        <v>459532.38</v>
      </c>
      <c r="I250" s="18">
        <f>'[5]Summary'!M23</f>
        <v>1192147.62</v>
      </c>
      <c r="J250" s="18">
        <f>'[5]Summary'!O23</f>
        <v>1651680</v>
      </c>
      <c r="L250" s="14"/>
      <c r="M250" s="14"/>
      <c r="N250" s="14"/>
      <c r="O250" s="14"/>
      <c r="P250" s="18">
        <f>'[5]Summary'!U23</f>
        <v>0</v>
      </c>
    </row>
    <row r="254" ht="18">
      <c r="A254" s="13" t="s">
        <v>31</v>
      </c>
    </row>
    <row r="255" spans="1:18" ht="15">
      <c r="A255" s="16" t="s">
        <v>77</v>
      </c>
      <c r="B255" s="17">
        <f>'[5]Summary'!$C$28</f>
        <v>6423828</v>
      </c>
      <c r="C255" s="18" t="s">
        <v>48</v>
      </c>
      <c r="D255" s="17">
        <f>'[5]Summary'!E28</f>
        <v>39835982</v>
      </c>
      <c r="E255" s="18"/>
      <c r="F255" s="18">
        <f>'[5]Summary'!$G$28</f>
        <v>46259810</v>
      </c>
      <c r="G255" s="17">
        <f>'[5]Summary'!$I$28</f>
        <v>37771348.87</v>
      </c>
      <c r="I255" s="18">
        <f>'[5]Summary'!$M$28</f>
        <v>1945200.1300000027</v>
      </c>
      <c r="J255" s="17">
        <f>'[5]Summary'!$O$28</f>
        <v>39716549</v>
      </c>
      <c r="K255" s="18"/>
      <c r="L255" s="18">
        <f>'[5]Summary'!$Q$28</f>
        <v>119433</v>
      </c>
      <c r="M255" s="18"/>
      <c r="N255" s="18">
        <f>'[5]Summary'!$S$28</f>
        <v>3622907</v>
      </c>
      <c r="P255" s="18">
        <f>'[5]Summary'!U28</f>
        <v>6543261</v>
      </c>
      <c r="R255" s="17">
        <f>'[5]Summary'!W28</f>
        <v>-3503474</v>
      </c>
    </row>
    <row r="256" ht="15">
      <c r="A256" s="16"/>
    </row>
    <row r="258" ht="15">
      <c r="A258" s="16"/>
    </row>
    <row r="259" ht="15">
      <c r="A259" s="16"/>
    </row>
    <row r="261" spans="1:2" ht="15">
      <c r="A261" s="16" t="s">
        <v>78</v>
      </c>
      <c r="B261" s="16"/>
    </row>
    <row r="262" ht="15">
      <c r="A262" s="1" t="s">
        <v>79</v>
      </c>
    </row>
    <row r="285" spans="1:17" ht="18">
      <c r="A285" s="38">
        <v>3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1:16" ht="2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6" ht="20.25">
      <c r="A287" s="36" t="s">
        <v>80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1:16" ht="20.25">
      <c r="A288" s="37" t="str">
        <f>$A$3</f>
        <v>FINANCIAL STATUS AS OF MARCH 31, 2007</v>
      </c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ht="15">
      <c r="H289" s="4" t="str">
        <f>$H$4</f>
        <v>SFY 2006-07</v>
      </c>
    </row>
    <row r="290" spans="2:19" ht="15">
      <c r="B290" s="6">
        <v>-1</v>
      </c>
      <c r="C290" s="5"/>
      <c r="D290" s="6">
        <v>-2</v>
      </c>
      <c r="E290" s="6"/>
      <c r="F290" s="6">
        <v>-3</v>
      </c>
      <c r="G290" s="6">
        <v>-4</v>
      </c>
      <c r="H290" s="5"/>
      <c r="I290" s="6">
        <v>-5</v>
      </c>
      <c r="J290" s="6">
        <v>-6</v>
      </c>
      <c r="K290" s="6"/>
      <c r="L290" s="6">
        <v>-7</v>
      </c>
      <c r="M290" s="5"/>
      <c r="N290" s="6">
        <v>-8</v>
      </c>
      <c r="O290" s="5"/>
      <c r="P290" s="6">
        <v>-9</v>
      </c>
      <c r="R290" s="6">
        <v>-10</v>
      </c>
      <c r="S290" s="7"/>
    </row>
    <row r="291" ht="15">
      <c r="P291" s="7" t="s">
        <v>3</v>
      </c>
    </row>
    <row r="292" spans="6:16" ht="15">
      <c r="F292" s="7" t="s">
        <v>3</v>
      </c>
      <c r="G292" s="7" t="s">
        <v>4</v>
      </c>
      <c r="I292" s="7" t="s">
        <v>5</v>
      </c>
      <c r="J292" s="7" t="s">
        <v>6</v>
      </c>
      <c r="K292" s="7"/>
      <c r="L292" s="7" t="str">
        <f>$L$7</f>
        <v>2006-2007</v>
      </c>
      <c r="N292" s="7" t="s">
        <v>5</v>
      </c>
      <c r="P292" s="7" t="s">
        <v>5</v>
      </c>
    </row>
    <row r="293" spans="2:18" ht="15">
      <c r="B293" s="7" t="s">
        <v>8</v>
      </c>
      <c r="D293" s="7" t="str">
        <f>$D$8</f>
        <v>2006-2007</v>
      </c>
      <c r="E293" s="7"/>
      <c r="F293" s="7" t="s">
        <v>5</v>
      </c>
      <c r="G293" s="7" t="s">
        <v>9</v>
      </c>
      <c r="I293" s="7" t="s">
        <v>9</v>
      </c>
      <c r="J293" s="7" t="s">
        <v>9</v>
      </c>
      <c r="K293" s="7"/>
      <c r="L293" s="7" t="s">
        <v>5</v>
      </c>
      <c r="N293" s="7" t="s">
        <v>10</v>
      </c>
      <c r="P293" s="7" t="s">
        <v>11</v>
      </c>
      <c r="R293" s="7" t="s">
        <v>12</v>
      </c>
    </row>
    <row r="294" spans="2:18" ht="15">
      <c r="B294" s="7" t="s">
        <v>13</v>
      </c>
      <c r="D294" s="7" t="s">
        <v>14</v>
      </c>
      <c r="E294" s="7"/>
      <c r="F294" s="7" t="s">
        <v>15</v>
      </c>
      <c r="G294" s="7" t="s">
        <v>16</v>
      </c>
      <c r="I294" s="7" t="s">
        <v>17</v>
      </c>
      <c r="J294" s="7" t="s">
        <v>18</v>
      </c>
      <c r="K294" s="7"/>
      <c r="L294" s="7" t="s">
        <v>19</v>
      </c>
      <c r="N294" s="7" t="s">
        <v>11</v>
      </c>
      <c r="P294" s="7" t="s">
        <v>20</v>
      </c>
      <c r="R294" s="7" t="s">
        <v>21</v>
      </c>
    </row>
    <row r="295" spans="2:18" ht="15">
      <c r="B295" s="8" t="str">
        <f>$B$10</f>
        <v>on 4/1/06</v>
      </c>
      <c r="D295" s="8" t="s">
        <v>15</v>
      </c>
      <c r="E295" s="8"/>
      <c r="F295" s="28" t="str">
        <f>$F$10</f>
        <v>2006-2007</v>
      </c>
      <c r="G295" s="28">
        <f>$G$10</f>
        <v>39172</v>
      </c>
      <c r="H295" s="11"/>
      <c r="I295" s="8" t="s">
        <v>23</v>
      </c>
      <c r="J295" s="8" t="s">
        <v>5</v>
      </c>
      <c r="K295" s="8"/>
      <c r="L295" s="8" t="s">
        <v>9</v>
      </c>
      <c r="M295" s="11"/>
      <c r="N295" s="9" t="str">
        <f>$N$10</f>
        <v>at 3/31/07</v>
      </c>
      <c r="P295" s="8" t="s">
        <v>23</v>
      </c>
      <c r="R295" s="9" t="s">
        <v>25</v>
      </c>
    </row>
    <row r="297" spans="1:16" ht="18">
      <c r="A297" s="13" t="s">
        <v>26</v>
      </c>
      <c r="P297" s="14"/>
    </row>
    <row r="298" spans="1:18" ht="15">
      <c r="A298" s="16" t="s">
        <v>27</v>
      </c>
      <c r="B298" s="17">
        <f>'[6]Summary'!C13</f>
        <v>0</v>
      </c>
      <c r="D298" s="30"/>
      <c r="F298" s="18">
        <f>'[6]Summary'!G13</f>
        <v>0</v>
      </c>
      <c r="G298" s="17">
        <f>'[6]Summary'!I13</f>
        <v>0</v>
      </c>
      <c r="I298" s="18">
        <f>'[6]Summary'!M13</f>
        <v>0</v>
      </c>
      <c r="J298" s="18">
        <f>'[6]Summary'!O13</f>
        <v>0</v>
      </c>
      <c r="L298" s="31">
        <f>'[6]Summary'!Q13</f>
        <v>0</v>
      </c>
      <c r="N298" s="18">
        <f>'[6]Summary'!S13</f>
        <v>0</v>
      </c>
      <c r="P298" s="14"/>
      <c r="R298" s="17">
        <f>'[6]Summary'!W13</f>
        <v>0</v>
      </c>
    </row>
    <row r="299" spans="1:18" ht="15">
      <c r="A299" s="16" t="s">
        <v>28</v>
      </c>
      <c r="B299" s="20">
        <f>'[6]Summary'!C14</f>
        <v>0</v>
      </c>
      <c r="D299" s="14"/>
      <c r="F299" s="29">
        <f>'[6]Summary'!G14</f>
        <v>0</v>
      </c>
      <c r="G299" s="26">
        <f>'[6]Summary'!I14</f>
        <v>0</v>
      </c>
      <c r="H299" s="11"/>
      <c r="I299" s="21">
        <f>'[6]Summary'!M14</f>
        <v>0</v>
      </c>
      <c r="J299" s="21">
        <f>'[6]Summary'!O14</f>
        <v>0</v>
      </c>
      <c r="K299" s="11"/>
      <c r="L299" s="32">
        <f>'[6]Summary'!Q14</f>
        <v>0</v>
      </c>
      <c r="M299" s="11"/>
      <c r="N299" s="21">
        <f>'[6]Summary'!S14</f>
        <v>0</v>
      </c>
      <c r="P299" s="14"/>
      <c r="R299" s="20">
        <f>'[6]Summary'!W14</f>
        <v>0</v>
      </c>
    </row>
    <row r="300" spans="1:18" ht="15">
      <c r="A300" s="18" t="s">
        <v>29</v>
      </c>
      <c r="B300" s="17">
        <f>'[6]Summary'!C15</f>
        <v>0</v>
      </c>
      <c r="D300" s="14"/>
      <c r="F300" s="18">
        <f>'[6]Summary'!G15</f>
        <v>0</v>
      </c>
      <c r="G300" s="17">
        <f>'[6]Summary'!I15</f>
        <v>0</v>
      </c>
      <c r="I300" s="18">
        <f>'[6]Summary'!M15</f>
        <v>0</v>
      </c>
      <c r="J300" s="18">
        <f>'[6]Summary'!O15</f>
        <v>0</v>
      </c>
      <c r="L300" s="31">
        <f>'[6]Summary'!Q15</f>
        <v>0</v>
      </c>
      <c r="N300" s="18">
        <f>'[6]Summary'!S15</f>
        <v>0</v>
      </c>
      <c r="P300" s="14"/>
      <c r="R300" s="17">
        <f>'[6]Summary'!W15</f>
        <v>0</v>
      </c>
    </row>
    <row r="303" spans="10:11" ht="15">
      <c r="J303" s="4"/>
      <c r="K303" s="4"/>
    </row>
    <row r="304" spans="10:11" ht="15">
      <c r="J304" s="4"/>
      <c r="K304" s="4"/>
    </row>
    <row r="306" spans="1:15" ht="18">
      <c r="A306" s="13" t="s">
        <v>38</v>
      </c>
      <c r="B306" s="14"/>
      <c r="C306" s="14"/>
      <c r="D306" s="14"/>
      <c r="E306" s="14"/>
      <c r="L306" s="14"/>
      <c r="M306" s="14"/>
      <c r="N306" s="14"/>
      <c r="O306" s="14"/>
    </row>
    <row r="307" spans="1:15" ht="15">
      <c r="A307" s="25" t="s">
        <v>44</v>
      </c>
      <c r="B307" s="14"/>
      <c r="C307" s="14"/>
      <c r="D307" s="14"/>
      <c r="E307" s="14"/>
      <c r="L307" s="14"/>
      <c r="M307" s="14"/>
      <c r="N307" s="14"/>
      <c r="O307" s="14"/>
    </row>
    <row r="308" spans="1:16" ht="15">
      <c r="A308" s="16" t="s">
        <v>27</v>
      </c>
      <c r="B308" s="14"/>
      <c r="C308" s="14"/>
      <c r="D308" s="14"/>
      <c r="E308" s="14"/>
      <c r="F308" s="17">
        <f>'[6]Summary'!G23</f>
        <v>38250000</v>
      </c>
      <c r="G308" s="17">
        <f>'[6]Summary'!I23</f>
        <v>10855207.46</v>
      </c>
      <c r="I308" s="18">
        <f>'[6]Summary'!M23</f>
        <v>27394792.54</v>
      </c>
      <c r="J308" s="18">
        <f>'[6]Summary'!O23</f>
        <v>38250000</v>
      </c>
      <c r="L308" s="14"/>
      <c r="M308" s="14"/>
      <c r="N308" s="14"/>
      <c r="O308" s="14"/>
      <c r="P308" s="18">
        <f>'[6]Summary'!U23</f>
        <v>0</v>
      </c>
    </row>
    <row r="309" spans="1:16" ht="15">
      <c r="A309" s="16" t="s">
        <v>28</v>
      </c>
      <c r="B309" s="14"/>
      <c r="C309" s="14"/>
      <c r="D309" s="14"/>
      <c r="E309" s="14"/>
      <c r="F309" s="17">
        <f>'[6]Summary'!G24</f>
        <v>9250000</v>
      </c>
      <c r="G309" s="17">
        <f>'[6]Summary'!I24</f>
        <v>2788551.87</v>
      </c>
      <c r="I309" s="18">
        <f>'[6]Summary'!M24</f>
        <v>6461448.13</v>
      </c>
      <c r="J309" s="18">
        <f>'[6]Summary'!O24</f>
        <v>9250000</v>
      </c>
      <c r="L309" s="14"/>
      <c r="M309" s="14"/>
      <c r="N309" s="14"/>
      <c r="O309" s="14"/>
      <c r="P309" s="18">
        <f>'[6]Summary'!U24</f>
        <v>0</v>
      </c>
    </row>
    <row r="310" spans="1:16" ht="15">
      <c r="A310" s="16" t="s">
        <v>40</v>
      </c>
      <c r="B310" s="14"/>
      <c r="C310" s="14"/>
      <c r="D310" s="14"/>
      <c r="E310" s="14"/>
      <c r="F310" s="26">
        <f>'[6]Summary'!G25</f>
        <v>23083000</v>
      </c>
      <c r="G310" s="26">
        <f>'[6]Summary'!I25</f>
        <v>146136.16</v>
      </c>
      <c r="H310" s="11"/>
      <c r="I310" s="21">
        <f>'[6]Summary'!M25</f>
        <v>22936863.84</v>
      </c>
      <c r="J310" s="21">
        <f>'[6]Summary'!O25</f>
        <v>23083000</v>
      </c>
      <c r="L310" s="14"/>
      <c r="M310" s="14"/>
      <c r="N310" s="14"/>
      <c r="O310" s="14"/>
      <c r="P310" s="21">
        <f>'[6]Summary'!U25</f>
        <v>0</v>
      </c>
    </row>
    <row r="311" spans="1:16" ht="15">
      <c r="A311" s="18" t="s">
        <v>29</v>
      </c>
      <c r="B311" s="14"/>
      <c r="C311" s="14"/>
      <c r="D311" s="14"/>
      <c r="E311" s="14"/>
      <c r="F311" s="17">
        <f>'[6]Summary'!G26</f>
        <v>70583000</v>
      </c>
      <c r="G311" s="17">
        <f>'[6]Summary'!I26</f>
        <v>13789895.490000002</v>
      </c>
      <c r="I311" s="18">
        <f>'[6]Summary'!M26</f>
        <v>56793104.51</v>
      </c>
      <c r="J311" s="18">
        <f>'[6]Summary'!O26</f>
        <v>70583000</v>
      </c>
      <c r="L311" s="14"/>
      <c r="M311" s="14"/>
      <c r="N311" s="14"/>
      <c r="O311" s="14"/>
      <c r="P311" s="18">
        <f>'[6]Summary'!U26</f>
        <v>0</v>
      </c>
    </row>
    <row r="313" spans="1:15" ht="15">
      <c r="A313" s="25" t="s">
        <v>41</v>
      </c>
      <c r="B313" s="14"/>
      <c r="C313" s="14"/>
      <c r="D313" s="14"/>
      <c r="E313" s="14"/>
      <c r="L313" s="14"/>
      <c r="M313" s="14"/>
      <c r="N313" s="14"/>
      <c r="O313" s="14"/>
    </row>
    <row r="314" spans="1:16" ht="15">
      <c r="A314" s="16" t="s">
        <v>27</v>
      </c>
      <c r="B314" s="14"/>
      <c r="C314" s="14"/>
      <c r="D314" s="14"/>
      <c r="E314" s="14"/>
      <c r="F314" s="17">
        <f>'[6]Summary'!G29</f>
        <v>10219994</v>
      </c>
      <c r="G314" s="17">
        <f>'[6]Summary'!I29</f>
        <v>4169077.41</v>
      </c>
      <c r="I314" s="18">
        <f>'[6]Summary'!M29</f>
        <v>6050916.59</v>
      </c>
      <c r="J314" s="18">
        <f>'[6]Summary'!O29</f>
        <v>10219994</v>
      </c>
      <c r="L314" s="14"/>
      <c r="M314" s="14"/>
      <c r="N314" s="14"/>
      <c r="O314" s="14"/>
      <c r="P314" s="18">
        <f>'[6]Summary'!U29</f>
        <v>0</v>
      </c>
    </row>
    <row r="315" spans="1:16" ht="15">
      <c r="A315" s="16" t="s">
        <v>28</v>
      </c>
      <c r="B315" s="14"/>
      <c r="C315" s="14"/>
      <c r="D315" s="14"/>
      <c r="E315" s="14"/>
      <c r="F315" s="17">
        <f>'[6]Summary'!G30</f>
        <v>8104819</v>
      </c>
      <c r="G315" s="17">
        <f>'[6]Summary'!I30</f>
        <v>2375416</v>
      </c>
      <c r="I315" s="18">
        <f>'[6]Summary'!M30</f>
        <v>5729403</v>
      </c>
      <c r="J315" s="18">
        <f>'[6]Summary'!O30</f>
        <v>8104819</v>
      </c>
      <c r="L315" s="14"/>
      <c r="M315" s="14"/>
      <c r="N315" s="14"/>
      <c r="O315" s="14"/>
      <c r="P315" s="18">
        <f>'[6]Summary'!U30</f>
        <v>0</v>
      </c>
    </row>
    <row r="316" spans="1:16" ht="15">
      <c r="A316" s="16" t="s">
        <v>40</v>
      </c>
      <c r="B316" s="14"/>
      <c r="C316" s="14"/>
      <c r="D316" s="14"/>
      <c r="E316" s="14"/>
      <c r="F316" s="26">
        <f>'[6]Summary'!G31</f>
        <v>12050558</v>
      </c>
      <c r="G316" s="26">
        <f>'[6]Summary'!I31</f>
        <v>1759427</v>
      </c>
      <c r="H316" s="11"/>
      <c r="I316" s="21">
        <f>'[6]Summary'!M31</f>
        <v>10291131</v>
      </c>
      <c r="J316" s="21">
        <f>'[6]Summary'!O31</f>
        <v>12050558</v>
      </c>
      <c r="L316" s="14"/>
      <c r="M316" s="14"/>
      <c r="N316" s="14"/>
      <c r="O316" s="14"/>
      <c r="P316" s="21">
        <f>'[6]Summary'!U31</f>
        <v>0</v>
      </c>
    </row>
    <row r="317" spans="1:16" ht="15">
      <c r="A317" s="18" t="s">
        <v>29</v>
      </c>
      <c r="B317" s="14"/>
      <c r="C317" s="14"/>
      <c r="D317" s="14"/>
      <c r="E317" s="14"/>
      <c r="F317" s="17">
        <f>'[6]Summary'!G32</f>
        <v>30375371</v>
      </c>
      <c r="G317" s="17">
        <f>'[6]Summary'!I32</f>
        <v>8303920.41</v>
      </c>
      <c r="I317" s="18">
        <f>'[6]Summary'!M32</f>
        <v>22071450.59</v>
      </c>
      <c r="J317" s="18">
        <f>'[6]Summary'!O32</f>
        <v>30375371</v>
      </c>
      <c r="L317" s="14"/>
      <c r="M317" s="14"/>
      <c r="N317" s="14"/>
      <c r="O317" s="14"/>
      <c r="P317" s="18">
        <f>'[6]Summary'!U32</f>
        <v>0</v>
      </c>
    </row>
    <row r="320" ht="18">
      <c r="A320" s="13" t="s">
        <v>31</v>
      </c>
    </row>
    <row r="321" spans="1:18" ht="15">
      <c r="A321" s="16" t="s">
        <v>81</v>
      </c>
      <c r="B321" s="17">
        <f>'[6]Summary'!C36</f>
        <v>186399</v>
      </c>
      <c r="D321" s="17">
        <f>'[6]Summary'!E36</f>
        <v>126000</v>
      </c>
      <c r="F321" s="18">
        <f>'[6]Summary'!G36</f>
        <v>312399</v>
      </c>
      <c r="G321" s="17">
        <f>'[6]Summary'!I36</f>
        <v>124911</v>
      </c>
      <c r="I321" s="18">
        <f>'[6]Summary'!M36</f>
        <v>60089</v>
      </c>
      <c r="J321" s="17">
        <f>'[6]Summary'!O36</f>
        <v>185000</v>
      </c>
      <c r="K321" s="15"/>
      <c r="L321" s="18">
        <f>'[6]Summary'!Q36</f>
        <v>-59000</v>
      </c>
      <c r="M321" s="7" t="s">
        <v>33</v>
      </c>
      <c r="N321" s="18">
        <f>'[6]Summary'!S36</f>
        <v>126000</v>
      </c>
      <c r="P321" s="18">
        <f>'[6]Summary'!U36</f>
        <v>127399</v>
      </c>
      <c r="R321" s="17">
        <f>'[6]Summary'!W36</f>
        <v>-185000</v>
      </c>
    </row>
    <row r="322" spans="1:18" ht="15">
      <c r="A322" s="16" t="s">
        <v>82</v>
      </c>
      <c r="B322" s="15"/>
      <c r="D322" s="15"/>
      <c r="G322" s="15"/>
      <c r="J322" s="15"/>
      <c r="K322" s="15"/>
      <c r="R322" s="15"/>
    </row>
    <row r="323" spans="1:18" ht="15">
      <c r="A323" s="16" t="s">
        <v>83</v>
      </c>
      <c r="B323" s="17">
        <f>'[6]Summary'!C38</f>
        <v>0</v>
      </c>
      <c r="D323" s="17">
        <f>'[6]Summary'!E38</f>
        <v>9547000</v>
      </c>
      <c r="F323" s="18">
        <f>'[6]Summary'!G38</f>
        <v>9547000</v>
      </c>
      <c r="G323" s="17">
        <f>'[6]Summary'!I38</f>
        <v>7521776.34</v>
      </c>
      <c r="I323" s="18">
        <f>'[6]Summary'!M38</f>
        <v>2025223.6600000001</v>
      </c>
      <c r="J323" s="17">
        <f>'[6]Summary'!O38</f>
        <v>9547000</v>
      </c>
      <c r="K323" s="15"/>
      <c r="L323" s="18">
        <f>'[6]Summary'!Q38</f>
        <v>0</v>
      </c>
      <c r="N323" s="18">
        <f>'[6]Summary'!S38</f>
        <v>0</v>
      </c>
      <c r="P323" s="18">
        <f>'[6]Summary'!U38</f>
        <v>0</v>
      </c>
      <c r="R323" s="17">
        <f>'[6]Summary'!W38</f>
        <v>0</v>
      </c>
    </row>
    <row r="324" spans="1:18" ht="15">
      <c r="A324" s="16" t="s">
        <v>84</v>
      </c>
      <c r="B324" s="15"/>
      <c r="D324" s="15"/>
      <c r="G324" s="15"/>
      <c r="J324" s="15"/>
      <c r="K324" s="15"/>
      <c r="R324" s="15"/>
    </row>
    <row r="325" spans="1:18" ht="15">
      <c r="A325" s="16" t="s">
        <v>85</v>
      </c>
      <c r="B325" s="17">
        <f>'[6]Summary'!C40</f>
        <v>0</v>
      </c>
      <c r="D325" s="17">
        <f>'[6]Summary'!E40</f>
        <v>9205000</v>
      </c>
      <c r="F325" s="18">
        <f>'[6]Summary'!G40</f>
        <v>9205000</v>
      </c>
      <c r="G325" s="17">
        <f>'[6]Summary'!I40</f>
        <v>6263998.26</v>
      </c>
      <c r="I325" s="18">
        <f>'[6]Summary'!M40</f>
        <v>2941001.74</v>
      </c>
      <c r="J325" s="17">
        <f>'[6]Summary'!O40</f>
        <v>9205000</v>
      </c>
      <c r="K325" s="15"/>
      <c r="L325" s="18">
        <f>'[6]Summary'!Q40</f>
        <v>0</v>
      </c>
      <c r="N325" s="18">
        <f>'[6]Summary'!S40</f>
        <v>0</v>
      </c>
      <c r="P325" s="18">
        <f>'[6]Summary'!U40</f>
        <v>0</v>
      </c>
      <c r="R325" s="17">
        <f>'[6]Summary'!W40</f>
        <v>0</v>
      </c>
    </row>
    <row r="326" spans="1:18" ht="15">
      <c r="A326" s="16" t="s">
        <v>86</v>
      </c>
      <c r="B326" s="15"/>
      <c r="D326" s="15"/>
      <c r="G326" s="15"/>
      <c r="J326" s="15"/>
      <c r="K326" s="15"/>
      <c r="R326" s="15"/>
    </row>
    <row r="327" spans="1:18" ht="15">
      <c r="A327" s="16" t="s">
        <v>87</v>
      </c>
      <c r="B327" s="17">
        <f>'[6]Summary'!C42</f>
        <v>0</v>
      </c>
      <c r="D327" s="17">
        <f>'[6]Summary'!E42</f>
        <v>0</v>
      </c>
      <c r="F327" s="18">
        <f>'[6]Summary'!G42</f>
        <v>0</v>
      </c>
      <c r="G327" s="17">
        <f>'[6]Summary'!I42</f>
        <v>0</v>
      </c>
      <c r="I327" s="18">
        <f>'[6]Summary'!M42</f>
        <v>0</v>
      </c>
      <c r="J327" s="17">
        <f>'[6]Summary'!O42</f>
        <v>0</v>
      </c>
      <c r="K327" s="15"/>
      <c r="L327" s="18">
        <f>'[6]Summary'!Q42</f>
        <v>0</v>
      </c>
      <c r="N327" s="18">
        <f>'[6]Summary'!S42</f>
        <v>0</v>
      </c>
      <c r="P327" s="18">
        <f>'[6]Summary'!U42</f>
        <v>0</v>
      </c>
      <c r="R327" s="17">
        <f>'[6]Summary'!W42</f>
        <v>0</v>
      </c>
    </row>
    <row r="328" spans="1:18" ht="15">
      <c r="A328" s="16"/>
      <c r="B328" s="15"/>
      <c r="D328" s="15"/>
      <c r="G328" s="15"/>
      <c r="J328" s="15"/>
      <c r="K328" s="15"/>
      <c r="R328" s="15"/>
    </row>
    <row r="329" spans="1:18" ht="15">
      <c r="A329" s="16"/>
      <c r="B329" s="15"/>
      <c r="D329" s="15"/>
      <c r="G329" s="15"/>
      <c r="J329" s="15"/>
      <c r="K329" s="15"/>
      <c r="R329" s="15"/>
    </row>
    <row r="330" spans="2:18" ht="15">
      <c r="B330" s="15"/>
      <c r="D330" s="15"/>
      <c r="G330" s="15"/>
      <c r="J330" s="15"/>
      <c r="K330" s="15"/>
      <c r="R330" s="15"/>
    </row>
    <row r="331" spans="2:18" ht="15">
      <c r="B331" s="15"/>
      <c r="D331" s="15"/>
      <c r="G331" s="15"/>
      <c r="J331" s="15"/>
      <c r="K331" s="15"/>
      <c r="R331" s="15"/>
    </row>
    <row r="332" spans="2:18" ht="15">
      <c r="B332" s="15"/>
      <c r="D332" s="15"/>
      <c r="G332" s="15"/>
      <c r="J332" s="15"/>
      <c r="K332" s="15"/>
      <c r="R332" s="15"/>
    </row>
    <row r="333" spans="1:18" ht="15">
      <c r="A333" s="1" t="s">
        <v>42</v>
      </c>
      <c r="B333" s="15"/>
      <c r="D333" s="15"/>
      <c r="G333" s="15"/>
      <c r="J333" s="15"/>
      <c r="K333" s="15"/>
      <c r="R333" s="15"/>
    </row>
    <row r="334" spans="2:18" ht="15">
      <c r="B334" s="15"/>
      <c r="D334" s="15"/>
      <c r="G334" s="15"/>
      <c r="J334" s="15"/>
      <c r="K334" s="15"/>
      <c r="R334" s="15"/>
    </row>
    <row r="335" spans="2:18" ht="15">
      <c r="B335" s="15"/>
      <c r="D335" s="15"/>
      <c r="G335" s="15"/>
      <c r="J335" s="15"/>
      <c r="K335" s="15"/>
      <c r="R335" s="15"/>
    </row>
    <row r="336" spans="2:18" ht="15">
      <c r="B336" s="15"/>
      <c r="D336" s="15"/>
      <c r="G336" s="15"/>
      <c r="J336" s="15"/>
      <c r="K336" s="15"/>
      <c r="R336" s="15"/>
    </row>
    <row r="337" spans="2:18" ht="15">
      <c r="B337" s="15"/>
      <c r="D337" s="15"/>
      <c r="G337" s="15"/>
      <c r="J337" s="15"/>
      <c r="K337" s="15"/>
      <c r="R337" s="15"/>
    </row>
    <row r="338" spans="2:18" ht="15">
      <c r="B338" s="15"/>
      <c r="D338" s="15"/>
      <c r="G338" s="15"/>
      <c r="J338" s="15"/>
      <c r="K338" s="15"/>
      <c r="R338" s="15"/>
    </row>
    <row r="339" spans="2:18" ht="15">
      <c r="B339" s="15"/>
      <c r="D339" s="15"/>
      <c r="G339" s="15"/>
      <c r="J339" s="15"/>
      <c r="K339" s="15"/>
      <c r="R339" s="15"/>
    </row>
    <row r="340" spans="2:18" ht="15">
      <c r="B340" s="15"/>
      <c r="D340" s="15"/>
      <c r="G340" s="15"/>
      <c r="J340" s="15"/>
      <c r="K340" s="15"/>
      <c r="R340" s="15"/>
    </row>
    <row r="341" spans="2:18" ht="15">
      <c r="B341" s="15"/>
      <c r="D341" s="15"/>
      <c r="G341" s="15"/>
      <c r="J341" s="15"/>
      <c r="K341" s="15"/>
      <c r="R341" s="15"/>
    </row>
    <row r="342" spans="2:18" ht="15">
      <c r="B342" s="15"/>
      <c r="D342" s="15"/>
      <c r="G342" s="15"/>
      <c r="J342" s="15"/>
      <c r="K342" s="15"/>
      <c r="R342" s="15"/>
    </row>
    <row r="343" spans="1:18" ht="18">
      <c r="A343" s="38">
        <v>2</v>
      </c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15"/>
    </row>
    <row r="344" spans="1:17" ht="2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1:17" ht="20.25">
      <c r="A345" s="36" t="s">
        <v>88</v>
      </c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1:17" ht="20.25">
      <c r="A346" s="36" t="str">
        <f>$A$3</f>
        <v>FINANCIAL STATUS AS OF MARCH 31, 2007</v>
      </c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ht="15">
      <c r="H347" s="33" t="str">
        <f>$H$4</f>
        <v>SFY 2006-07</v>
      </c>
    </row>
    <row r="348" spans="2:16" ht="15">
      <c r="B348" s="6">
        <v>-1</v>
      </c>
      <c r="C348" s="5"/>
      <c r="D348" s="6">
        <v>-2</v>
      </c>
      <c r="E348" s="6"/>
      <c r="F348" s="6">
        <v>-3</v>
      </c>
      <c r="G348" s="6">
        <v>-4</v>
      </c>
      <c r="H348" s="5"/>
      <c r="I348" s="6">
        <v>-5</v>
      </c>
      <c r="J348" s="6">
        <v>-6</v>
      </c>
      <c r="K348" s="6"/>
      <c r="L348" s="6">
        <v>-7</v>
      </c>
      <c r="M348" s="5"/>
      <c r="N348" s="6">
        <v>-8</v>
      </c>
      <c r="O348" s="5"/>
      <c r="P348" s="6">
        <v>-9</v>
      </c>
    </row>
    <row r="349" ht="15">
      <c r="P349" s="7" t="s">
        <v>3</v>
      </c>
    </row>
    <row r="350" spans="6:16" ht="15">
      <c r="F350" s="7" t="s">
        <v>3</v>
      </c>
      <c r="G350" s="7" t="s">
        <v>4</v>
      </c>
      <c r="I350" s="7" t="s">
        <v>5</v>
      </c>
      <c r="J350" s="7" t="s">
        <v>6</v>
      </c>
      <c r="K350" s="7"/>
      <c r="L350" s="7" t="str">
        <f>$L$7</f>
        <v>2006-2007</v>
      </c>
      <c r="N350" s="7" t="s">
        <v>5</v>
      </c>
      <c r="P350" s="7" t="s">
        <v>5</v>
      </c>
    </row>
    <row r="351" spans="2:16" ht="15">
      <c r="B351" s="7" t="s">
        <v>8</v>
      </c>
      <c r="D351" s="7" t="str">
        <f>$D$8</f>
        <v>2006-2007</v>
      </c>
      <c r="E351" s="7"/>
      <c r="F351" s="7" t="s">
        <v>5</v>
      </c>
      <c r="G351" s="7" t="s">
        <v>9</v>
      </c>
      <c r="I351" s="7" t="s">
        <v>9</v>
      </c>
      <c r="J351" s="7" t="s">
        <v>9</v>
      </c>
      <c r="K351" s="7"/>
      <c r="L351" s="7" t="s">
        <v>5</v>
      </c>
      <c r="N351" s="7" t="s">
        <v>10</v>
      </c>
      <c r="P351" s="7" t="s">
        <v>11</v>
      </c>
    </row>
    <row r="352" spans="2:16" ht="15">
      <c r="B352" s="7" t="s">
        <v>13</v>
      </c>
      <c r="D352" s="7" t="s">
        <v>14</v>
      </c>
      <c r="E352" s="7"/>
      <c r="F352" s="7" t="s">
        <v>15</v>
      </c>
      <c r="G352" s="7" t="s">
        <v>16</v>
      </c>
      <c r="I352" s="7" t="s">
        <v>17</v>
      </c>
      <c r="J352" s="7" t="s">
        <v>18</v>
      </c>
      <c r="K352" s="7"/>
      <c r="L352" s="7" t="s">
        <v>19</v>
      </c>
      <c r="N352" s="7" t="s">
        <v>11</v>
      </c>
      <c r="P352" s="7" t="s">
        <v>20</v>
      </c>
    </row>
    <row r="353" spans="2:16" ht="15">
      <c r="B353" s="8" t="str">
        <f>$B$10</f>
        <v>on 4/1/06</v>
      </c>
      <c r="D353" s="8" t="s">
        <v>15</v>
      </c>
      <c r="E353" s="8"/>
      <c r="F353" s="8" t="str">
        <f>$F$10</f>
        <v>2006-2007</v>
      </c>
      <c r="G353" s="28">
        <f>$G$10</f>
        <v>39172</v>
      </c>
      <c r="H353" s="11"/>
      <c r="I353" s="8" t="s">
        <v>23</v>
      </c>
      <c r="J353" s="8" t="s">
        <v>5</v>
      </c>
      <c r="K353" s="8"/>
      <c r="L353" s="8" t="s">
        <v>9</v>
      </c>
      <c r="M353" s="11"/>
      <c r="N353" s="9" t="str">
        <f>$N$10</f>
        <v>at 3/31/07</v>
      </c>
      <c r="P353" s="8" t="s">
        <v>23</v>
      </c>
    </row>
    <row r="354" ht="15">
      <c r="N354" s="7"/>
    </row>
    <row r="355" spans="1:16" ht="18">
      <c r="A355" s="13" t="s">
        <v>26</v>
      </c>
      <c r="D355" s="14"/>
      <c r="P355" s="14"/>
    </row>
    <row r="356" spans="1:16" ht="15">
      <c r="A356" s="16" t="s">
        <v>27</v>
      </c>
      <c r="B356" s="18">
        <f>B13+B69+B127+B183+B240+B298</f>
        <v>26643032</v>
      </c>
      <c r="D356" s="14"/>
      <c r="F356" s="18">
        <f>F13+F69+F127+F183+F240+F298</f>
        <v>26643032</v>
      </c>
      <c r="G356" s="18">
        <f>G13+G69+G127+G183+G240+G298</f>
        <v>26534769.55</v>
      </c>
      <c r="I356" s="18">
        <f>I13+I69+I127+I183+I240+I298</f>
        <v>108262.45000000019</v>
      </c>
      <c r="J356" s="18">
        <f>I356+G356</f>
        <v>26643032</v>
      </c>
      <c r="L356" s="18">
        <f>L13+L69+L127+L183+L240+L298</f>
        <v>0</v>
      </c>
      <c r="N356" s="18">
        <f>N13+N69+N127+N183+N240+N298</f>
        <v>0</v>
      </c>
      <c r="P356" s="14"/>
    </row>
    <row r="357" spans="1:16" ht="15">
      <c r="A357" s="16" t="s">
        <v>28</v>
      </c>
      <c r="B357" s="18">
        <f>B14+B70+B128+B184+B241+B299+B129+1</f>
        <v>15719968</v>
      </c>
      <c r="C357" s="7"/>
      <c r="D357" s="14"/>
      <c r="F357" s="18">
        <f>F14+F70+F128+F184+F241+F299+F129+1</f>
        <v>15719968</v>
      </c>
      <c r="G357" s="18">
        <f>G14+G70+SUM(G128:G129)+G184+G241+G299</f>
        <v>14301461.47</v>
      </c>
      <c r="I357" s="18">
        <f>I14+I70+I128+I184+I241+I299+I129+1</f>
        <v>1418506.5299999993</v>
      </c>
      <c r="J357" s="18">
        <f>J14+J70+J128+J184+J241+J299+J129+1</f>
        <v>15719968</v>
      </c>
      <c r="L357" s="18">
        <f>L14+L70+L128+L184+L241+L299+L129</f>
        <v>0</v>
      </c>
      <c r="N357" s="18">
        <f>N14+N70+N128+N184+N241+N299+N129</f>
        <v>0</v>
      </c>
      <c r="P357" s="14"/>
    </row>
    <row r="358" spans="1:16" ht="15">
      <c r="A358" s="18"/>
      <c r="D358" s="14"/>
      <c r="P358" s="14"/>
    </row>
    <row r="359" spans="1:16" ht="15">
      <c r="A359" s="1" t="s">
        <v>89</v>
      </c>
      <c r="B359" s="21">
        <f>B29</f>
        <v>1900000</v>
      </c>
      <c r="C359" s="7"/>
      <c r="D359" s="14"/>
      <c r="F359" s="34">
        <f>F29</f>
        <v>1900000</v>
      </c>
      <c r="G359" s="34">
        <f>G29</f>
        <v>1701546.81</v>
      </c>
      <c r="H359" s="35"/>
      <c r="I359" s="34">
        <f>I29</f>
        <v>198453.18999999994</v>
      </c>
      <c r="J359" s="34">
        <f>J29</f>
        <v>1900000</v>
      </c>
      <c r="K359" s="35"/>
      <c r="L359" s="34">
        <f>L29</f>
        <v>0</v>
      </c>
      <c r="M359" s="11"/>
      <c r="N359" s="34">
        <f>N29</f>
        <v>0</v>
      </c>
      <c r="P359" s="14"/>
    </row>
    <row r="360" spans="1:16" ht="15">
      <c r="A360" s="18" t="s">
        <v>90</v>
      </c>
      <c r="B360" s="18">
        <f>SUM(B356:B359)</f>
        <v>44263000</v>
      </c>
      <c r="D360" s="14"/>
      <c r="F360" s="18">
        <f>SUM(F356:F359)</f>
        <v>44263000</v>
      </c>
      <c r="G360" s="18">
        <f>SUM(G356:G359)</f>
        <v>42537777.830000006</v>
      </c>
      <c r="I360" s="18">
        <f>SUM(I356:I359)</f>
        <v>1725222.1699999995</v>
      </c>
      <c r="J360" s="18">
        <f>SUM(J356:J359)</f>
        <v>44263000</v>
      </c>
      <c r="L360" s="18">
        <f>SUM(L356:L359)</f>
        <v>0</v>
      </c>
      <c r="N360" s="18">
        <f>SUM(N356:N359)</f>
        <v>0</v>
      </c>
      <c r="P360" s="14"/>
    </row>
    <row r="363" ht="15">
      <c r="A363" s="1" t="s">
        <v>30</v>
      </c>
    </row>
    <row r="367" ht="15">
      <c r="A367" s="1" t="s">
        <v>30</v>
      </c>
    </row>
    <row r="368" ht="18">
      <c r="A368" s="12" t="s">
        <v>31</v>
      </c>
    </row>
    <row r="369" spans="1:18" ht="15">
      <c r="A369" s="18" t="s">
        <v>91</v>
      </c>
      <c r="B369" s="18">
        <f>SUM(B23)+SUM(B93:B95)+SUM(B149:B154)+SUM(B209:B218)+SUM(B255)+SUM(B321:B327)</f>
        <v>71092758</v>
      </c>
      <c r="D369" s="18">
        <f>SUM(D23)+SUM(D93:D95)+SUM(D149:D154)+SUM(D209:D218)+SUM(D255)+SUM(D321:D327)</f>
        <v>154523287</v>
      </c>
      <c r="F369" s="18">
        <f>SUM(F23)+SUM(F93:F95)+SUM(F149:F154)+SUM(F209:F218)+SUM(F255)+SUM(F321:F327)</f>
        <v>225616045</v>
      </c>
      <c r="G369" s="18">
        <f>SUM(G23)+SUM(G93:G95)+SUM(G149:G152)+SUM(G209:G218)+SUM(G255)+SUM(G321:G327)</f>
        <v>133397578.16</v>
      </c>
      <c r="I369" s="18">
        <f>SUM(I23)+SUM(I93:I95)+SUM(I149:I154)+SUM(I209:I218)+SUM(I255)+SUM(I321:I327)</f>
        <v>17160273.840000004</v>
      </c>
      <c r="J369" s="18">
        <f>SUM(J23)+SUM(J93:J95)+SUM(J149:J154)+SUM(J209:J218)+SUM(J255)+SUM(J321:J327)</f>
        <v>150557852</v>
      </c>
      <c r="L369" s="18">
        <f>SUM(L23)+SUM(L93:L95)+SUM(L149:L154)+SUM(L209:L218)+SUM(L255)+SUM(L321:L327)</f>
        <v>3965435</v>
      </c>
      <c r="N369" s="18">
        <f>SUM(N23)+SUM(N93:N95)+SUM(N149:N154)+SUM(N209:N218)+SUM(N255)+SUM(N321:N327)</f>
        <v>14684492</v>
      </c>
      <c r="P369" s="18">
        <f>SUM(P23)+SUM(P93:P95)+SUM(P149:P154)+SUM(P209:P218)+SUM(P255)+SUM(P321:P327)</f>
        <v>75058193</v>
      </c>
      <c r="R369" s="18">
        <f>SUM(R23)+SUM(R93:R95)+SUM(R149:R154)+SUM(R209:R218)+SUM(R255)+SUM(R321:R327)</f>
        <v>-10719057</v>
      </c>
    </row>
    <row r="371" ht="15">
      <c r="A371" s="18"/>
    </row>
    <row r="375" spans="12:15" ht="15">
      <c r="L375" s="14"/>
      <c r="M375" s="14"/>
      <c r="N375" s="14"/>
      <c r="O375" s="14"/>
    </row>
    <row r="376" spans="1:15" ht="18">
      <c r="A376" s="13" t="s">
        <v>38</v>
      </c>
      <c r="B376" s="14"/>
      <c r="C376" s="14"/>
      <c r="D376" s="14"/>
      <c r="E376" s="14"/>
      <c r="L376" s="14"/>
      <c r="M376" s="14"/>
      <c r="N376" s="14"/>
      <c r="O376" s="14"/>
    </row>
    <row r="377" spans="1:18" ht="15">
      <c r="A377" s="16" t="s">
        <v>27</v>
      </c>
      <c r="B377" s="14"/>
      <c r="C377" s="14"/>
      <c r="D377" s="14"/>
      <c r="E377" s="14"/>
      <c r="F377" s="18">
        <f aca="true" t="shared" si="0" ref="F377:G379">F33+F39+F80+F86+F136+F142+F190+F196+F202+F247+F308+F314</f>
        <v>74543824</v>
      </c>
      <c r="G377" s="18">
        <f t="shared" si="0"/>
        <v>21935679.220000003</v>
      </c>
      <c r="I377" s="18">
        <f aca="true" t="shared" si="1" ref="I377:J379">I33+I39+I80+I86+I136+I142+I190+I196+I202+I247+I308+I314</f>
        <v>52608144.78</v>
      </c>
      <c r="J377" s="18">
        <f t="shared" si="1"/>
        <v>74543824</v>
      </c>
      <c r="L377" s="14"/>
      <c r="M377" s="14"/>
      <c r="N377" s="14"/>
      <c r="O377" s="14"/>
      <c r="P377" s="18">
        <f>P33+P39+P80+P86+P136+P142+P190+P196+P202+P247+P308+P314</f>
        <v>0</v>
      </c>
      <c r="R377" s="18">
        <f>R33+R39+R80+R86+R136+R142+R190+R196+R202+R247+R308+R314</f>
        <v>0</v>
      </c>
    </row>
    <row r="378" spans="1:18" ht="15">
      <c r="A378" s="16" t="s">
        <v>28</v>
      </c>
      <c r="B378" s="14"/>
      <c r="C378" s="14"/>
      <c r="D378" s="14"/>
      <c r="E378" s="14"/>
      <c r="F378" s="18">
        <f t="shared" si="0"/>
        <v>52668506</v>
      </c>
      <c r="G378" s="18">
        <f t="shared" si="0"/>
        <v>9497487.18</v>
      </c>
      <c r="I378" s="18">
        <f t="shared" si="1"/>
        <v>43171018.82</v>
      </c>
      <c r="J378" s="18">
        <f t="shared" si="1"/>
        <v>52668506</v>
      </c>
      <c r="L378" s="14"/>
      <c r="M378" s="14"/>
      <c r="N378" s="14"/>
      <c r="O378" s="14"/>
      <c r="P378" s="18">
        <f>P34+P40+P81+P87+P137+P143+P191+P197+P203+P248+P309+P315</f>
        <v>0</v>
      </c>
      <c r="R378" s="18">
        <f>R34+R40+R81+R87+R137+R143+R191+R197+R203+R248+R309+R315</f>
        <v>0</v>
      </c>
    </row>
    <row r="379" spans="1:18" ht="15">
      <c r="A379" s="16" t="s">
        <v>40</v>
      </c>
      <c r="B379" s="14"/>
      <c r="C379" s="14"/>
      <c r="D379" s="14"/>
      <c r="E379" s="14"/>
      <c r="F379" s="21">
        <f t="shared" si="0"/>
        <v>49324104</v>
      </c>
      <c r="G379" s="21">
        <f t="shared" si="0"/>
        <v>4573018</v>
      </c>
      <c r="H379" s="11"/>
      <c r="I379" s="21">
        <f t="shared" si="1"/>
        <v>44751086</v>
      </c>
      <c r="J379" s="21">
        <f t="shared" si="1"/>
        <v>49324104</v>
      </c>
      <c r="L379" s="14"/>
      <c r="M379" s="14"/>
      <c r="N379" s="14"/>
      <c r="O379" s="14"/>
      <c r="P379" s="21">
        <f>P35+P41+P82+P88+P138+P144+P192+P198+P204+P249+P310+P316</f>
        <v>0</v>
      </c>
      <c r="R379" s="21">
        <f>R35+R41+R82+R88+R138+R144+R192+R198+R204+R249+R310+R316</f>
        <v>0</v>
      </c>
    </row>
    <row r="380" spans="1:18" ht="15">
      <c r="A380" s="18" t="s">
        <v>29</v>
      </c>
      <c r="B380" s="14"/>
      <c r="C380" s="14"/>
      <c r="D380" s="14"/>
      <c r="E380" s="14"/>
      <c r="F380" s="18">
        <f>F379+F378+F377</f>
        <v>176536434</v>
      </c>
      <c r="G380" s="18">
        <f>SUM(G377:G379)</f>
        <v>36006184.400000006</v>
      </c>
      <c r="I380" s="18">
        <f>SUM(I377:I379)</f>
        <v>140530249.6</v>
      </c>
      <c r="J380" s="18">
        <f>SUM(J377:J379)</f>
        <v>176536434</v>
      </c>
      <c r="L380" s="14"/>
      <c r="M380" s="14"/>
      <c r="N380" s="14"/>
      <c r="O380" s="14"/>
      <c r="P380" s="18">
        <f>P36+P42+P83+P89+P139+P145+P193+P199+P205+P250+P311+P317</f>
        <v>0</v>
      </c>
      <c r="R380" s="18">
        <f>R36+R42+R83+R89+R139+R145+R193+R199+R205+R250+R311+R317</f>
        <v>0</v>
      </c>
    </row>
    <row r="381" spans="2:15" ht="15">
      <c r="B381" s="14"/>
      <c r="C381" s="14"/>
      <c r="D381" s="14"/>
      <c r="E381" s="14"/>
      <c r="L381" s="14"/>
      <c r="M381" s="14"/>
      <c r="N381" s="14"/>
      <c r="O381" s="14"/>
    </row>
    <row r="400" ht="15">
      <c r="A400" s="16"/>
    </row>
    <row r="401" spans="1:17" ht="18">
      <c r="A401" s="38">
        <v>1</v>
      </c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</sheetData>
  <mergeCells count="28">
    <mergeCell ref="A344:Q344"/>
    <mergeCell ref="A345:Q345"/>
    <mergeCell ref="A346:Q346"/>
    <mergeCell ref="A401:Q401"/>
    <mergeCell ref="A286:P286"/>
    <mergeCell ref="A287:P287"/>
    <mergeCell ref="A288:P288"/>
    <mergeCell ref="A343:Q343"/>
    <mergeCell ref="A228:P228"/>
    <mergeCell ref="A229:P229"/>
    <mergeCell ref="A230:P230"/>
    <mergeCell ref="A285:Q285"/>
    <mergeCell ref="A171:P171"/>
    <mergeCell ref="A172:P172"/>
    <mergeCell ref="A173:P173"/>
    <mergeCell ref="A227:P227"/>
    <mergeCell ref="A115:P115"/>
    <mergeCell ref="A116:P116"/>
    <mergeCell ref="A117:P117"/>
    <mergeCell ref="A170:P170"/>
    <mergeCell ref="A57:P57"/>
    <mergeCell ref="A58:P58"/>
    <mergeCell ref="A59:P59"/>
    <mergeCell ref="A114:P114"/>
    <mergeCell ref="A1:P1"/>
    <mergeCell ref="A2:P2"/>
    <mergeCell ref="A3:P3"/>
    <mergeCell ref="A56:P56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4" max="255" man="1"/>
    <brk id="170" max="15" man="1"/>
    <brk id="227" max="15" man="1"/>
    <brk id="285" max="255" man="1"/>
    <brk id="34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ecataldo</cp:lastModifiedBy>
  <cp:lastPrinted>2007-04-11T17:15:15Z</cp:lastPrinted>
  <dcterms:created xsi:type="dcterms:W3CDTF">1997-08-26T11:57:27Z</dcterms:created>
  <dcterms:modified xsi:type="dcterms:W3CDTF">2007-04-19T15:50:08Z</dcterms:modified>
  <cp:category/>
  <cp:version/>
  <cp:contentType/>
  <cp:contentStatus/>
</cp:coreProperties>
</file>