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OLE_LINK1" localSheetId="0">'Summary'!$A$394</definedName>
    <definedName name="_xlnm.Print_Area" localSheetId="0">'Summary'!$A$1:$Q$409</definedName>
    <definedName name="Print_Area_MI">'Summary'!$A$1:$P$351</definedName>
    <definedName name="TITLE1">'Summary'!$B$117:$G$118</definedName>
    <definedName name="TITLE2">'Summary'!$A$293:$P$294</definedName>
  </definedNames>
  <calcPr fullCalcOnLoad="1"/>
</workbook>
</file>

<file path=xl/sharedStrings.xml><?xml version="1.0" encoding="utf-8"?>
<sst xmlns="http://schemas.openxmlformats.org/spreadsheetml/2006/main" count="435" uniqueCount="114">
  <si>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</si>
  <si>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</si>
  <si>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</si>
  <si>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</si>
  <si>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</si>
  <si>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</si>
  <si>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</si>
  <si>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</si>
  <si>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</si>
  <si>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</si>
  <si>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</si>
  <si>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</si>
  <si>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</si>
  <si>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</si>
  <si>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</si>
  <si>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</si>
  <si>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</si>
  <si>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</si>
  <si>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</si>
  <si>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</si>
  <si>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</si>
  <si>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</si>
  <si>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</si>
  <si>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</si>
  <si>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</si>
  <si>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</si>
  <si>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</si>
  <si>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</si>
  <si>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</si>
  <si>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</si>
  <si>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</si>
  <si>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</si>
  <si>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</si>
  <si>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</si>
  <si>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</si>
  <si>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</si>
  <si>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</si>
  <si>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</si>
  <si>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</si>
  <si>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</si>
  <si>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</si>
  <si>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</si>
  <si>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</si>
  <si>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</si>
  <si>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</si>
  <si>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</si>
  <si>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</si>
  <si>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</si>
  <si>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</si>
  <si>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</si>
  <si>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 xml:space="preserve">   (GED) </t>
  </si>
  <si>
    <t>One</t>
  </si>
  <si>
    <t xml:space="preserve">  Office of the Professions (a)</t>
  </si>
  <si>
    <t>DEPARTMENT GRAND TOTALS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</si>
  <si>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</si>
  <si>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</si>
  <si>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</si>
  <si>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</si>
  <si>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</si>
  <si>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</si>
  <si>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</si>
  <si>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</si>
  <si>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</si>
  <si>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</si>
  <si>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</si>
  <si>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</si>
  <si>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</si>
  <si>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 xml:space="preserve">    All Accounts                                                   Subtotal</t>
  </si>
  <si>
    <t>Revenue vs.</t>
  </si>
  <si>
    <t>(b)</t>
  </si>
  <si>
    <t>(a)  Includes the foreign and out-of-state medical school evaluation program.</t>
  </si>
  <si>
    <t>(b)  All prior year revenue transfers to the Department of Health have been completed.</t>
  </si>
  <si>
    <t>Regents Accreditation of Teacher Education Programs</t>
  </si>
  <si>
    <t xml:space="preserve">    Cost Recovery Account</t>
  </si>
  <si>
    <t>(c)</t>
  </si>
  <si>
    <t>(d)</t>
  </si>
  <si>
    <t>OFFICE OF OPERATIONS AND MANAGEMENT SERVICES</t>
  </si>
  <si>
    <t>(c)  This imbalance is the result of normal cash flow and the use of prior year funds to meet current year one-time obligations.</t>
  </si>
  <si>
    <t>(e)</t>
  </si>
  <si>
    <t>(f)</t>
  </si>
  <si>
    <t>(e)  Excludes endowment funds.</t>
  </si>
  <si>
    <t>(d)  This imbalance is the result of normal cash flow and the use of prior year funds to meet current year one-time obligations.</t>
  </si>
  <si>
    <t>(b)  The Local Government Records Management account carry-in is not reported because the revenue in this account supports both the administrative costs reported here and a larger Aid to Localities grant program, not reflected in this report.</t>
  </si>
  <si>
    <t xml:space="preserve">     Office of Cultural Education - State Operations</t>
  </si>
  <si>
    <t xml:space="preserve">     Transfers and Other Agency Support (a)</t>
  </si>
  <si>
    <t>(c)  This is a reimbursable account.  Carry-in balances are not reported for reimbursable accounts since these balances will ultimately be zero (allowing for processing time).</t>
  </si>
  <si>
    <t>Total - Cultural Education Account</t>
  </si>
  <si>
    <t xml:space="preserve">     NYS Museum Renewal - Setaside</t>
  </si>
  <si>
    <t>SFY 2008-09</t>
  </si>
  <si>
    <t>on 4/1/08</t>
  </si>
  <si>
    <t>2008-2009</t>
  </si>
  <si>
    <t>at 3/31/09</t>
  </si>
  <si>
    <t xml:space="preserve">     Funds Transfer - NYS Museum Renewal</t>
  </si>
  <si>
    <t xml:space="preserve">  Social Security </t>
  </si>
  <si>
    <t>(c) This imbalance is the result of normal cash flow and the use of prior year funds to meet current year one-time obligations.</t>
  </si>
  <si>
    <t>(b) Includes $1 million transferred from the Cultural Education Account.</t>
  </si>
  <si>
    <t xml:space="preserve">   Tenured Teacher Hearings NPS</t>
  </si>
  <si>
    <t>(f)  Includes sufficient revenue from the APT endowment account, pursuant to Chapter 399 of the Laws of 1998, to maintain structural balance.</t>
  </si>
  <si>
    <t>(a) The General Fund appropriation used for the development of the State Aid Management System (SAMS) was reduced by $1.6 million and replaced dollar for dollar with Office for Technology</t>
  </si>
  <si>
    <t xml:space="preserve">      funds derived from bond sale revenues.</t>
  </si>
  <si>
    <t>(a) The General Fund appropriation used for the development of the New York State Testing and Accountability Reporting Tool (NYSTART) was reduced by $683,000 and replaced dollar for dollar with Office for</t>
  </si>
  <si>
    <t xml:space="preserve">      Technology funds derived from bond sale revenues.</t>
  </si>
  <si>
    <t>GENERAL FUND*</t>
  </si>
  <si>
    <t>(a) This is a reimbursable account.  Carry-in balances are not reported for reimbursable accounts since these balances will ultimately be zero (allowing for processing time).</t>
  </si>
  <si>
    <t>SPECIAL REVENUE*</t>
  </si>
  <si>
    <r>
      <t>* Note:</t>
    </r>
    <r>
      <rPr>
        <sz val="12"/>
        <rFont val="Arial Narrow"/>
        <family val="2"/>
      </rPr>
      <t xml:space="preserve">  This report reflects a 3.35 percent General Fund State Operations spending reduction of $2,043,680 and a Special Revenue - Other spending reduction of $4,833,502 and a subsequent</t>
    </r>
  </si>
  <si>
    <t xml:space="preserve">                  additional 7 percent General Fund State Operations spending reduction of $3,949,000 and a Special Revenue - Other spending reduction of $5,851,000 pursuant to Governor Paterson's</t>
  </si>
  <si>
    <t>Expenditures*</t>
  </si>
  <si>
    <t xml:space="preserve">                  directive imposing Statewide spending reductions necessary to protect the State's finances by maintaining both budget balances and critical programs.</t>
  </si>
  <si>
    <r>
      <t xml:space="preserve">        </t>
    </r>
    <r>
      <rPr>
        <sz val="12"/>
        <rFont val="Arial Narrow"/>
        <family val="2"/>
      </rPr>
      <t xml:space="preserve">       This report does not reflect the anticipated sweep of special revenue fund cash associated with the 3.35 percent and subsequent 7 percent special revenue State Operations spending reductions. </t>
    </r>
  </si>
  <si>
    <r>
      <t xml:space="preserve">        </t>
    </r>
    <r>
      <rPr>
        <sz val="12"/>
        <rFont val="Arial Narrow"/>
        <family val="2"/>
      </rPr>
      <t xml:space="preserve">         These sweeps will be reflected in these reports as they occur.</t>
    </r>
  </si>
  <si>
    <t>(a) This structural imbalance is the result of continued underfunding for the Tenured Teacher Hearing program which is beyond the Department's control.</t>
  </si>
  <si>
    <t>(a)  Reflects $1,200,000 sweep to the General Fund; $1,000,000 sweep to the Summer School for the Arts account; up to $584,000 for the Empire State Performing Arts Center program; and up to $5,169,193 for the New York State Theater Institute program.</t>
  </si>
  <si>
    <t>FINANCIAL STATUS AS OF FEBRUARY 28,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</si>
</sst>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4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 horizontal="right"/>
      <protection/>
    </xf>
    <xf numFmtId="37" fontId="5" fillId="0" borderId="0" xfId="0" applyFont="1" applyAlignment="1">
      <alignment horizontal="left"/>
    </xf>
    <xf numFmtId="37" fontId="4" fillId="0" borderId="0" xfId="0" applyFont="1" applyFill="1" applyAlignment="1" quotePrefix="1">
      <alignment horizontal="center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4" fillId="0" borderId="0" xfId="0" applyFont="1" applyFill="1" applyBorder="1" applyAlignment="1" quotePrefix="1">
      <alignment horizontal="center"/>
    </xf>
    <xf numFmtId="3" fontId="4" fillId="0" borderId="0" xfId="0" applyNumberFormat="1" applyFont="1" applyFill="1" applyAlignment="1" applyProtection="1">
      <alignment/>
      <protection/>
    </xf>
    <xf numFmtId="37" fontId="4" fillId="0" borderId="0" xfId="0" applyFont="1" applyAlignment="1" applyProtection="1" quotePrefix="1">
      <alignment horizontal="right"/>
      <protection/>
    </xf>
    <xf numFmtId="37" fontId="10" fillId="0" borderId="0" xfId="0" applyFont="1" applyAlignment="1">
      <alignment horizontal="justify"/>
    </xf>
    <xf numFmtId="37" fontId="3" fillId="0" borderId="0" xfId="0" applyFont="1" applyAlignment="1" applyProtection="1">
      <alignment horizontal="right"/>
      <protection/>
    </xf>
    <xf numFmtId="3" fontId="4" fillId="0" borderId="0" xfId="0" applyNumberFormat="1" applyFont="1" applyFill="1" applyAlignment="1">
      <alignment/>
    </xf>
    <xf numFmtId="3" fontId="4" fillId="0" borderId="2" xfId="15" applyNumberFormat="1" applyFont="1" applyFill="1" applyBorder="1" applyAlignment="1" applyProtection="1">
      <alignment/>
      <protection/>
    </xf>
    <xf numFmtId="37" fontId="3" fillId="0" borderId="0" xfId="0" applyFont="1" applyAlignment="1" quotePrefix="1">
      <alignment/>
    </xf>
    <xf numFmtId="37" fontId="4" fillId="0" borderId="0" xfId="0" applyNumberFormat="1" applyFont="1" applyFill="1" applyAlignment="1">
      <alignment horizontal="center"/>
    </xf>
    <xf numFmtId="37" fontId="11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  <xf numFmtId="37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13" name="Line 13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24" name="Line 26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35" name="Line 38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46" name="Line 56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57" name="Line 68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68" name="Line 80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91" name="Line 104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0</xdr:rowOff>
    </xdr:from>
    <xdr:to>
      <xdr:col>6</xdr:col>
      <xdr:colOff>781050</xdr:colOff>
      <xdr:row>351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70970775"/>
          <a:ext cx="2667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93" name="Line 106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EMSC\EMSC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P\OP%20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MS\OMS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VESID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HE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CE\OCE%20-%20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</sheetNames>
    <sheetDataSet>
      <sheetData sheetId="0">
        <row r="13">
          <cell r="C13">
            <v>18346094</v>
          </cell>
          <cell r="I13">
            <v>15280040</v>
          </cell>
        </row>
        <row r="14">
          <cell r="C14">
            <v>13198345</v>
          </cell>
          <cell r="I14">
            <v>6405900</v>
          </cell>
        </row>
        <row r="15">
          <cell r="C15">
            <v>31544439</v>
          </cell>
          <cell r="I15">
            <v>21685940</v>
          </cell>
        </row>
        <row r="24">
          <cell r="G24">
            <v>2191072</v>
          </cell>
          <cell r="I24">
            <v>627194.78</v>
          </cell>
        </row>
        <row r="25">
          <cell r="G25">
            <v>3023367</v>
          </cell>
          <cell r="I25">
            <v>188665</v>
          </cell>
        </row>
        <row r="26">
          <cell r="G26">
            <v>2085798</v>
          </cell>
          <cell r="I26">
            <v>220164.75999999998</v>
          </cell>
        </row>
        <row r="27">
          <cell r="G27">
            <v>7300237</v>
          </cell>
          <cell r="I27">
            <v>1036024.54</v>
          </cell>
        </row>
        <row r="30">
          <cell r="G30">
            <v>15407596</v>
          </cell>
          <cell r="I30">
            <v>1832927.43</v>
          </cell>
        </row>
        <row r="31">
          <cell r="G31">
            <v>28573462</v>
          </cell>
          <cell r="I31">
            <v>4231890.45</v>
          </cell>
        </row>
        <row r="32">
          <cell r="G32">
            <v>9279903</v>
          </cell>
          <cell r="I32">
            <v>1032808.46</v>
          </cell>
        </row>
        <row r="33">
          <cell r="G33">
            <v>53260961</v>
          </cell>
          <cell r="I33">
            <v>7097626.34</v>
          </cell>
        </row>
        <row r="37">
          <cell r="C37">
            <v>1248287</v>
          </cell>
          <cell r="E37">
            <v>1768400</v>
          </cell>
          <cell r="I37">
            <v>1327946</v>
          </cell>
          <cell r="O37">
            <v>1830000</v>
          </cell>
          <cell r="W37">
            <v>0</v>
          </cell>
        </row>
        <row r="39">
          <cell r="C39">
            <v>543127</v>
          </cell>
          <cell r="E39">
            <v>311000</v>
          </cell>
          <cell r="I39">
            <v>108791</v>
          </cell>
          <cell r="O39">
            <v>108791</v>
          </cell>
          <cell r="W39">
            <v>0</v>
          </cell>
        </row>
        <row r="41">
          <cell r="C41">
            <v>1034990</v>
          </cell>
          <cell r="E41">
            <v>0</v>
          </cell>
          <cell r="G41">
            <v>1034990</v>
          </cell>
          <cell r="I41">
            <v>103093</v>
          </cell>
          <cell r="M41">
            <v>931897</v>
          </cell>
          <cell r="O41">
            <v>1034990</v>
          </cell>
          <cell r="Q41">
            <v>-1034990</v>
          </cell>
          <cell r="S41">
            <v>0</v>
          </cell>
          <cell r="U41">
            <v>0</v>
          </cell>
          <cell r="W41">
            <v>-1034990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M20">
            <v>0</v>
          </cell>
          <cell r="O20">
            <v>0</v>
          </cell>
          <cell r="U20">
            <v>0</v>
          </cell>
        </row>
        <row r="21">
          <cell r="M21">
            <v>0</v>
          </cell>
          <cell r="O21">
            <v>0</v>
          </cell>
          <cell r="U21">
            <v>0</v>
          </cell>
        </row>
        <row r="22">
          <cell r="M22">
            <v>0</v>
          </cell>
          <cell r="O22">
            <v>0</v>
          </cell>
          <cell r="U22">
            <v>0</v>
          </cell>
        </row>
        <row r="23">
          <cell r="G23">
            <v>0</v>
          </cell>
          <cell r="I23">
            <v>0</v>
          </cell>
          <cell r="M23">
            <v>0</v>
          </cell>
          <cell r="O23">
            <v>0</v>
          </cell>
          <cell r="U23">
            <v>0</v>
          </cell>
        </row>
        <row r="28">
          <cell r="C28">
            <v>4070546</v>
          </cell>
          <cell r="E28">
            <v>40474853</v>
          </cell>
          <cell r="G28">
            <v>44545399</v>
          </cell>
          <cell r="I28">
            <v>35737660.41</v>
          </cell>
          <cell r="M28">
            <v>5274084.590000004</v>
          </cell>
          <cell r="O28">
            <v>41011745</v>
          </cell>
          <cell r="Q28">
            <v>-536892</v>
          </cell>
          <cell r="S28">
            <v>363108</v>
          </cell>
          <cell r="U28">
            <v>3533654</v>
          </cell>
          <cell r="W28">
            <v>-900000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9614069</v>
          </cell>
          <cell r="G13">
            <v>9614069</v>
          </cell>
          <cell r="I13">
            <v>8547655</v>
          </cell>
          <cell r="K13">
            <v>1066414</v>
          </cell>
          <cell r="M13">
            <v>9614069</v>
          </cell>
          <cell r="O13">
            <v>0</v>
          </cell>
          <cell r="Q13">
            <v>0</v>
          </cell>
        </row>
        <row r="14">
          <cell r="C14">
            <v>3672175.0999999996</v>
          </cell>
          <cell r="G14">
            <v>3672175.0999999996</v>
          </cell>
          <cell r="I14">
            <v>2482124</v>
          </cell>
          <cell r="K14">
            <v>1190051.0999999996</v>
          </cell>
          <cell r="M14">
            <v>3672175.0999999996</v>
          </cell>
          <cell r="O14">
            <v>0</v>
          </cell>
          <cell r="Q14">
            <v>0</v>
          </cell>
        </row>
        <row r="15">
          <cell r="C15">
            <v>13286244.1</v>
          </cell>
          <cell r="G15">
            <v>13286244.1</v>
          </cell>
          <cell r="I15">
            <v>11029779</v>
          </cell>
          <cell r="K15">
            <v>2256465.0999999996</v>
          </cell>
          <cell r="M15">
            <v>13286244.1</v>
          </cell>
          <cell r="O15">
            <v>0</v>
          </cell>
          <cell r="Q15">
            <v>0</v>
          </cell>
        </row>
        <row r="20">
          <cell r="C20">
            <v>2341535</v>
          </cell>
          <cell r="E20">
            <v>21500000</v>
          </cell>
          <cell r="G20">
            <v>23841535</v>
          </cell>
          <cell r="I20">
            <v>18637915</v>
          </cell>
          <cell r="K20">
            <v>987168</v>
          </cell>
          <cell r="M20">
            <v>19625083</v>
          </cell>
          <cell r="O20">
            <v>1874917</v>
          </cell>
          <cell r="Q20">
            <v>1974917</v>
          </cell>
          <cell r="S20">
            <v>4216452</v>
          </cell>
          <cell r="U20">
            <v>-100000</v>
          </cell>
        </row>
        <row r="22">
          <cell r="C22">
            <v>2985870</v>
          </cell>
          <cell r="E22">
            <v>16000000</v>
          </cell>
          <cell r="G22">
            <v>18985870</v>
          </cell>
          <cell r="I22">
            <v>15663207</v>
          </cell>
          <cell r="K22">
            <v>130238</v>
          </cell>
          <cell r="M22">
            <v>15793445</v>
          </cell>
          <cell r="O22">
            <v>206555</v>
          </cell>
          <cell r="Q22">
            <v>206555</v>
          </cell>
          <cell r="S22">
            <v>3192425</v>
          </cell>
          <cell r="U22">
            <v>0</v>
          </cell>
        </row>
        <row r="23">
          <cell r="C23">
            <v>5327405</v>
          </cell>
          <cell r="E23">
            <v>37500000</v>
          </cell>
          <cell r="G23">
            <v>42827405</v>
          </cell>
          <cell r="I23">
            <v>34301122</v>
          </cell>
          <cell r="K23">
            <v>1117406</v>
          </cell>
          <cell r="M23">
            <v>35418528</v>
          </cell>
          <cell r="O23">
            <v>2081472</v>
          </cell>
          <cell r="Q23">
            <v>2181472</v>
          </cell>
          <cell r="S23">
            <v>7408877</v>
          </cell>
          <cell r="U23">
            <v>-100000</v>
          </cell>
        </row>
        <row r="25">
          <cell r="C25">
            <v>18613649.1</v>
          </cell>
          <cell r="E25">
            <v>37500000</v>
          </cell>
          <cell r="G25">
            <v>56113649.1</v>
          </cell>
          <cell r="I25">
            <v>45330901</v>
          </cell>
          <cell r="K25">
            <v>3373871.0999999996</v>
          </cell>
          <cell r="M25">
            <v>48704772.1</v>
          </cell>
          <cell r="O25">
            <v>2081472</v>
          </cell>
          <cell r="Q25">
            <v>2181472</v>
          </cell>
          <cell r="S25">
            <v>7408877</v>
          </cell>
        </row>
        <row r="28">
          <cell r="C28">
            <v>1838862.9000000001</v>
          </cell>
          <cell r="G28">
            <v>1838862.9000000001</v>
          </cell>
          <cell r="I28">
            <v>1776785</v>
          </cell>
          <cell r="K28">
            <v>62078</v>
          </cell>
          <cell r="M28">
            <v>1838863</v>
          </cell>
          <cell r="O28">
            <v>-0.09999999986030161</v>
          </cell>
          <cell r="Q28">
            <v>-0.09999999986030161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S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>
            <v>0</v>
          </cell>
          <cell r="S34">
            <v>0</v>
          </cell>
        </row>
        <row r="35">
          <cell r="G35">
            <v>0</v>
          </cell>
          <cell r="I35">
            <v>0</v>
          </cell>
          <cell r="K35">
            <v>0</v>
          </cell>
          <cell r="M35">
            <v>0</v>
          </cell>
          <cell r="S35">
            <v>0</v>
          </cell>
        </row>
        <row r="38">
          <cell r="G38">
            <v>4598231</v>
          </cell>
          <cell r="I38">
            <v>1811017</v>
          </cell>
          <cell r="K38">
            <v>2787214</v>
          </cell>
          <cell r="M38">
            <v>4598231</v>
          </cell>
          <cell r="S38">
            <v>0</v>
          </cell>
        </row>
        <row r="39">
          <cell r="G39">
            <v>332500</v>
          </cell>
          <cell r="I39">
            <v>13952</v>
          </cell>
          <cell r="K39">
            <v>318548</v>
          </cell>
          <cell r="M39">
            <v>332500</v>
          </cell>
          <cell r="S39">
            <v>0</v>
          </cell>
        </row>
        <row r="40">
          <cell r="G40">
            <v>0</v>
          </cell>
          <cell r="K40">
            <v>0</v>
          </cell>
          <cell r="M40">
            <v>0</v>
          </cell>
          <cell r="S40">
            <v>0</v>
          </cell>
        </row>
        <row r="41">
          <cell r="G41">
            <v>4930731</v>
          </cell>
          <cell r="I41">
            <v>1824969</v>
          </cell>
          <cell r="K41">
            <v>3105762</v>
          </cell>
          <cell r="M41">
            <v>4930731</v>
          </cell>
          <cell r="S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3">
          <cell r="G23">
            <v>34712541</v>
          </cell>
          <cell r="I23">
            <v>6219668.66</v>
          </cell>
          <cell r="M23">
            <v>28492872.34</v>
          </cell>
          <cell r="O23">
            <v>34712541</v>
          </cell>
          <cell r="U23">
            <v>0</v>
          </cell>
        </row>
        <row r="24">
          <cell r="G24">
            <v>11323690</v>
          </cell>
          <cell r="I24">
            <v>1688200.56</v>
          </cell>
          <cell r="M24">
            <v>9635489.44</v>
          </cell>
          <cell r="O24">
            <v>11323690</v>
          </cell>
          <cell r="U24">
            <v>0</v>
          </cell>
        </row>
        <row r="25">
          <cell r="G25">
            <v>27537459</v>
          </cell>
          <cell r="I25">
            <v>2000000</v>
          </cell>
          <cell r="M25">
            <v>25537459</v>
          </cell>
          <cell r="O25">
            <v>27537459</v>
          </cell>
          <cell r="U25">
            <v>0</v>
          </cell>
        </row>
        <row r="26">
          <cell r="G26">
            <v>73573690</v>
          </cell>
          <cell r="I26">
            <v>9907869.22</v>
          </cell>
          <cell r="M26">
            <v>63665820.78</v>
          </cell>
          <cell r="O26">
            <v>73573690</v>
          </cell>
          <cell r="U26">
            <v>0</v>
          </cell>
        </row>
        <row r="29">
          <cell r="G29">
            <v>8807042</v>
          </cell>
          <cell r="I29">
            <v>3678870.44</v>
          </cell>
          <cell r="M29">
            <v>5128171.5600000005</v>
          </cell>
          <cell r="O29">
            <v>8807042</v>
          </cell>
          <cell r="U29">
            <v>0</v>
          </cell>
        </row>
        <row r="30">
          <cell r="G30">
            <v>13902425</v>
          </cell>
          <cell r="I30">
            <v>178546.27</v>
          </cell>
          <cell r="M30">
            <v>13723878.73</v>
          </cell>
          <cell r="O30">
            <v>13902425</v>
          </cell>
          <cell r="U30">
            <v>0</v>
          </cell>
        </row>
        <row r="31">
          <cell r="G31">
            <v>11196126</v>
          </cell>
          <cell r="I31">
            <v>4639282.08</v>
          </cell>
          <cell r="M31">
            <v>6556843.92</v>
          </cell>
          <cell r="O31">
            <v>11196126</v>
          </cell>
          <cell r="U31">
            <v>0</v>
          </cell>
        </row>
        <row r="32">
          <cell r="G32">
            <v>33905593</v>
          </cell>
          <cell r="I32">
            <v>8496698.79</v>
          </cell>
          <cell r="M32">
            <v>25408894.21</v>
          </cell>
          <cell r="O32">
            <v>33905593</v>
          </cell>
          <cell r="U32">
            <v>0</v>
          </cell>
        </row>
        <row r="36">
          <cell r="C36">
            <v>185591</v>
          </cell>
          <cell r="E36">
            <v>104000</v>
          </cell>
          <cell r="G36">
            <v>289591</v>
          </cell>
          <cell r="I36">
            <v>104000</v>
          </cell>
          <cell r="M36">
            <v>0</v>
          </cell>
          <cell r="O36">
            <v>104000</v>
          </cell>
          <cell r="Q36">
            <v>0</v>
          </cell>
          <cell r="S36">
            <v>185000</v>
          </cell>
          <cell r="U36">
            <v>185591</v>
          </cell>
          <cell r="W36">
            <v>-185000</v>
          </cell>
        </row>
        <row r="37">
          <cell r="C37">
            <v>0</v>
          </cell>
          <cell r="E37">
            <v>742720</v>
          </cell>
          <cell r="G37">
            <v>742720</v>
          </cell>
          <cell r="I37">
            <v>340797.4400000004</v>
          </cell>
          <cell r="M37">
            <v>401922.5599999996</v>
          </cell>
          <cell r="O37">
            <v>742720</v>
          </cell>
          <cell r="Q37">
            <v>0</v>
          </cell>
          <cell r="S37">
            <v>0</v>
          </cell>
          <cell r="U37">
            <v>0</v>
          </cell>
        </row>
        <row r="39">
          <cell r="C39">
            <v>0</v>
          </cell>
          <cell r="E39">
            <v>9578598</v>
          </cell>
          <cell r="G39">
            <v>9578598</v>
          </cell>
          <cell r="I39">
            <v>9520685.14</v>
          </cell>
          <cell r="M39">
            <v>57912.859999999404</v>
          </cell>
          <cell r="O39">
            <v>9578598</v>
          </cell>
          <cell r="Q39">
            <v>0</v>
          </cell>
          <cell r="S39">
            <v>0</v>
          </cell>
          <cell r="U39">
            <v>0</v>
          </cell>
        </row>
        <row r="41">
          <cell r="C41">
            <v>0</v>
          </cell>
          <cell r="E41">
            <v>9203014</v>
          </cell>
          <cell r="G41">
            <v>9203014</v>
          </cell>
          <cell r="I41">
            <v>8906712.25</v>
          </cell>
          <cell r="M41">
            <v>296301.75</v>
          </cell>
          <cell r="O41">
            <v>9203014</v>
          </cell>
          <cell r="Q41">
            <v>0</v>
          </cell>
          <cell r="S41">
            <v>0</v>
          </cell>
          <cell r="U4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C13">
            <v>3776977</v>
          </cell>
          <cell r="I13">
            <v>3308875</v>
          </cell>
        </row>
        <row r="14">
          <cell r="C14">
            <v>952344</v>
          </cell>
          <cell r="I14">
            <v>294490</v>
          </cell>
        </row>
        <row r="16">
          <cell r="C16">
            <v>2826454</v>
          </cell>
          <cell r="I16">
            <v>1639807</v>
          </cell>
          <cell r="M16">
            <v>2621017</v>
          </cell>
          <cell r="O16">
            <v>4260824</v>
          </cell>
        </row>
        <row r="17">
          <cell r="C17">
            <v>7555775</v>
          </cell>
        </row>
        <row r="23">
          <cell r="G23">
            <v>0</v>
          </cell>
          <cell r="I23">
            <v>0</v>
          </cell>
        </row>
        <row r="24">
          <cell r="G24">
            <v>0</v>
          </cell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9">
          <cell r="G29">
            <v>966383</v>
          </cell>
          <cell r="I29">
            <v>521894</v>
          </cell>
        </row>
        <row r="30">
          <cell r="G30">
            <v>359958</v>
          </cell>
          <cell r="I30">
            <v>6295</v>
          </cell>
        </row>
        <row r="31">
          <cell r="G31">
            <v>338447</v>
          </cell>
          <cell r="I31">
            <v>58693</v>
          </cell>
        </row>
        <row r="32">
          <cell r="G32">
            <v>1664788</v>
          </cell>
          <cell r="I32">
            <v>586882</v>
          </cell>
        </row>
        <row r="36">
          <cell r="C36">
            <v>1070862</v>
          </cell>
          <cell r="E36">
            <v>2900000</v>
          </cell>
          <cell r="I36">
            <v>2109126</v>
          </cell>
          <cell r="O36">
            <v>2251544</v>
          </cell>
          <cell r="W36">
            <v>-200000</v>
          </cell>
        </row>
        <row r="37">
          <cell r="C37">
            <v>2105982</v>
          </cell>
          <cell r="E37">
            <v>210000</v>
          </cell>
          <cell r="I37">
            <v>158207</v>
          </cell>
          <cell r="O37">
            <v>200000</v>
          </cell>
          <cell r="W37">
            <v>0</v>
          </cell>
        </row>
        <row r="38">
          <cell r="C38">
            <v>3495609</v>
          </cell>
          <cell r="E38">
            <v>7000000</v>
          </cell>
          <cell r="I38">
            <v>5391492</v>
          </cell>
          <cell r="O38">
            <v>5950803</v>
          </cell>
          <cell r="W38">
            <v>-233146</v>
          </cell>
        </row>
        <row r="39">
          <cell r="C39">
            <v>14321</v>
          </cell>
          <cell r="E39">
            <v>94000</v>
          </cell>
          <cell r="I39">
            <v>14229</v>
          </cell>
          <cell r="O39">
            <v>55525</v>
          </cell>
          <cell r="W3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679817</v>
          </cell>
          <cell r="G13">
            <v>679817</v>
          </cell>
          <cell r="I13">
            <v>559489</v>
          </cell>
          <cell r="M13">
            <v>120328</v>
          </cell>
          <cell r="O13">
            <v>679817</v>
          </cell>
          <cell r="Q13">
            <v>0</v>
          </cell>
          <cell r="S13">
            <v>0</v>
          </cell>
        </row>
        <row r="14">
          <cell r="C14">
            <v>101784</v>
          </cell>
          <cell r="G14">
            <v>101784</v>
          </cell>
          <cell r="I14">
            <v>14667</v>
          </cell>
          <cell r="M14">
            <v>87117</v>
          </cell>
          <cell r="O14">
            <v>101784</v>
          </cell>
          <cell r="Q14">
            <v>0</v>
          </cell>
          <cell r="S14">
            <v>0</v>
          </cell>
        </row>
        <row r="15">
          <cell r="C15">
            <v>781601</v>
          </cell>
          <cell r="G15">
            <v>781601</v>
          </cell>
          <cell r="I15">
            <v>574156</v>
          </cell>
          <cell r="M15">
            <v>207445</v>
          </cell>
          <cell r="O15">
            <v>781601</v>
          </cell>
          <cell r="Q15">
            <v>0</v>
          </cell>
          <cell r="S15">
            <v>0</v>
          </cell>
        </row>
        <row r="20">
          <cell r="G20">
            <v>3357762</v>
          </cell>
          <cell r="I20">
            <v>39172</v>
          </cell>
          <cell r="M20">
            <v>3318590</v>
          </cell>
          <cell r="O20">
            <v>3357762</v>
          </cell>
          <cell r="U20">
            <v>0</v>
          </cell>
        </row>
        <row r="21">
          <cell r="G21">
            <v>1213023</v>
          </cell>
          <cell r="I21">
            <v>17062</v>
          </cell>
          <cell r="M21">
            <v>1195961</v>
          </cell>
          <cell r="O21">
            <v>1213023</v>
          </cell>
          <cell r="U21">
            <v>0</v>
          </cell>
        </row>
        <row r="22">
          <cell r="G22">
            <v>1839598</v>
          </cell>
          <cell r="I22">
            <v>79869</v>
          </cell>
          <cell r="M22">
            <v>1759729</v>
          </cell>
          <cell r="O22">
            <v>1839598</v>
          </cell>
          <cell r="U22">
            <v>0</v>
          </cell>
        </row>
        <row r="23">
          <cell r="G23">
            <v>6410383</v>
          </cell>
          <cell r="I23">
            <v>136103</v>
          </cell>
          <cell r="M23">
            <v>6274280</v>
          </cell>
          <cell r="O23">
            <v>6410383</v>
          </cell>
          <cell r="U23">
            <v>0</v>
          </cell>
        </row>
        <row r="26">
          <cell r="G26">
            <v>0</v>
          </cell>
          <cell r="I26">
            <v>0</v>
          </cell>
          <cell r="M26">
            <v>0</v>
          </cell>
          <cell r="O26">
            <v>0</v>
          </cell>
          <cell r="U26">
            <v>0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U27">
            <v>0</v>
          </cell>
        </row>
        <row r="28">
          <cell r="I28">
            <v>0</v>
          </cell>
          <cell r="M28">
            <v>0</v>
          </cell>
          <cell r="O28">
            <v>0</v>
          </cell>
          <cell r="U28">
            <v>0</v>
          </cell>
        </row>
        <row r="29">
          <cell r="G29">
            <v>0</v>
          </cell>
          <cell r="I29">
            <v>0</v>
          </cell>
          <cell r="M29">
            <v>0</v>
          </cell>
          <cell r="O29">
            <v>0</v>
          </cell>
          <cell r="U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4037640</v>
          </cell>
          <cell r="G41">
            <v>4037640</v>
          </cell>
          <cell r="I41">
            <v>3290029</v>
          </cell>
          <cell r="M41">
            <v>562225</v>
          </cell>
          <cell r="O41">
            <v>3852254</v>
          </cell>
          <cell r="Q41">
            <v>185386</v>
          </cell>
          <cell r="S41">
            <v>185386</v>
          </cell>
          <cell r="U41">
            <v>185386</v>
          </cell>
        </row>
        <row r="42">
          <cell r="C42">
            <v>1264886</v>
          </cell>
          <cell r="E42">
            <v>1300000</v>
          </cell>
          <cell r="I42">
            <v>1469892</v>
          </cell>
          <cell r="M42">
            <v>202358</v>
          </cell>
          <cell r="O42">
            <v>1672250</v>
          </cell>
          <cell r="Q42">
            <v>-372250</v>
          </cell>
          <cell r="S42">
            <v>27750</v>
          </cell>
          <cell r="W42">
            <v>-400000</v>
          </cell>
        </row>
        <row r="44">
          <cell r="E44">
            <v>7000000</v>
          </cell>
          <cell r="G44">
            <v>7000000</v>
          </cell>
          <cell r="I44">
            <v>5039746</v>
          </cell>
          <cell r="M44">
            <v>1960254</v>
          </cell>
          <cell r="O44">
            <v>7000000</v>
          </cell>
          <cell r="Q44">
            <v>0</v>
          </cell>
          <cell r="S44">
            <v>0</v>
          </cell>
          <cell r="U44">
            <v>0</v>
          </cell>
        </row>
        <row r="45">
          <cell r="C45">
            <v>317955</v>
          </cell>
          <cell r="E45">
            <v>1390000</v>
          </cell>
          <cell r="G45">
            <v>1707955</v>
          </cell>
          <cell r="I45">
            <v>770284</v>
          </cell>
          <cell r="M45">
            <v>651686</v>
          </cell>
          <cell r="O45">
            <v>1421970</v>
          </cell>
          <cell r="Q45">
            <v>-31970</v>
          </cell>
          <cell r="S45">
            <v>1497030</v>
          </cell>
          <cell r="U45">
            <v>285985</v>
          </cell>
          <cell r="W45">
            <v>-1529000</v>
          </cell>
        </row>
        <row r="46">
          <cell r="C46">
            <v>336626</v>
          </cell>
          <cell r="E46">
            <v>50000</v>
          </cell>
          <cell r="G46">
            <v>386626</v>
          </cell>
          <cell r="I46">
            <v>123901</v>
          </cell>
          <cell r="M46">
            <v>161099</v>
          </cell>
          <cell r="O46">
            <v>285000</v>
          </cell>
          <cell r="Q46">
            <v>-235000</v>
          </cell>
          <cell r="S46">
            <v>65000</v>
          </cell>
          <cell r="U46">
            <v>101626</v>
          </cell>
          <cell r="W46">
            <v>-300000</v>
          </cell>
        </row>
        <row r="47">
          <cell r="C47">
            <v>262691</v>
          </cell>
          <cell r="E47">
            <v>75000</v>
          </cell>
          <cell r="G47">
            <v>337691</v>
          </cell>
          <cell r="I47">
            <v>131441</v>
          </cell>
          <cell r="M47">
            <v>96559</v>
          </cell>
          <cell r="O47">
            <v>228000</v>
          </cell>
          <cell r="Q47">
            <v>-153000</v>
          </cell>
          <cell r="S47">
            <v>87000</v>
          </cell>
          <cell r="U47">
            <v>109691</v>
          </cell>
          <cell r="W47">
            <v>-240000</v>
          </cell>
        </row>
        <row r="48">
          <cell r="C48">
            <v>430000</v>
          </cell>
          <cell r="E48">
            <v>200000</v>
          </cell>
          <cell r="G48">
            <v>630000</v>
          </cell>
          <cell r="I48">
            <v>35833</v>
          </cell>
          <cell r="M48">
            <v>314167</v>
          </cell>
          <cell r="O48">
            <v>350000</v>
          </cell>
          <cell r="Q48">
            <v>-150000</v>
          </cell>
          <cell r="S48">
            <v>200000</v>
          </cell>
          <cell r="U48">
            <v>280000</v>
          </cell>
          <cell r="W48">
            <v>-350000</v>
          </cell>
        </row>
        <row r="49">
          <cell r="C49">
            <v>34793</v>
          </cell>
          <cell r="E49">
            <v>485795</v>
          </cell>
          <cell r="G49">
            <v>520588</v>
          </cell>
          <cell r="I49">
            <v>358832</v>
          </cell>
          <cell r="M49">
            <v>108968</v>
          </cell>
          <cell r="O49">
            <v>467800</v>
          </cell>
          <cell r="Q49">
            <v>17995</v>
          </cell>
          <cell r="S49">
            <v>37995</v>
          </cell>
          <cell r="U49">
            <v>52788</v>
          </cell>
          <cell r="W49">
            <v>-20000</v>
          </cell>
        </row>
        <row r="55">
          <cell r="C55">
            <v>5483075</v>
          </cell>
          <cell r="E55">
            <v>30000000</v>
          </cell>
          <cell r="G55">
            <v>35483075</v>
          </cell>
          <cell r="I55">
            <v>32597183</v>
          </cell>
          <cell r="M55">
            <v>4440466</v>
          </cell>
          <cell r="O55">
            <v>37037649</v>
          </cell>
          <cell r="Q55">
            <v>-7037649</v>
          </cell>
          <cell r="S55">
            <v>-5519674</v>
          </cell>
          <cell r="U55">
            <v>-1554574</v>
          </cell>
          <cell r="W55">
            <v>-1517975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9"/>
  <sheetViews>
    <sheetView showGridLines="0" tabSelected="1" view="pageBreakPreview" zoomScale="50" zoomScaleNormal="50" zoomScaleSheetLayoutView="50" workbookViewId="0" topLeftCell="A1">
      <selection activeCell="L143" sqref="L143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2.21484375" style="3" bestFit="1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2.5546875" style="3" bestFit="1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88671875" style="3" bestFit="1" customWidth="1"/>
    <col min="17" max="17" width="3.21484375" style="3" hidden="1" customWidth="1"/>
    <col min="18" max="18" width="11.7773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"/>
      <c r="R1" s="1"/>
      <c r="S1" s="2"/>
    </row>
    <row r="2" spans="1:19" ht="20.25">
      <c r="A2" s="82" t="s">
        <v>76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"/>
      <c r="R2" s="1"/>
      <c r="S2" s="2"/>
    </row>
    <row r="3" spans="1:16" ht="20.25">
      <c r="A3" s="83" t="s">
        <v>113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7" ht="15.75">
      <c r="A4" s="4"/>
      <c r="H4" s="5" t="s">
        <v>88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90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90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46</v>
      </c>
      <c r="P8" s="8" t="s">
        <v>6</v>
      </c>
      <c r="Q8" s="12"/>
      <c r="R8" s="41" t="s">
        <v>47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36</v>
      </c>
      <c r="J9" s="8" t="s">
        <v>11</v>
      </c>
      <c r="K9" s="8"/>
      <c r="L9" s="8" t="s">
        <v>68</v>
      </c>
      <c r="N9" s="39" t="s">
        <v>6</v>
      </c>
      <c r="P9" s="8" t="s">
        <v>40</v>
      </c>
      <c r="Q9" s="12"/>
      <c r="R9" s="41" t="s">
        <v>48</v>
      </c>
    </row>
    <row r="10" spans="2:18" ht="15.75">
      <c r="B10" s="9" t="s">
        <v>89</v>
      </c>
      <c r="D10" s="9" t="s">
        <v>9</v>
      </c>
      <c r="E10" s="9"/>
      <c r="F10" s="49" t="s">
        <v>90</v>
      </c>
      <c r="G10" s="59">
        <v>39872</v>
      </c>
      <c r="H10" s="29"/>
      <c r="I10" s="9" t="s">
        <v>37</v>
      </c>
      <c r="J10" s="9" t="s">
        <v>2</v>
      </c>
      <c r="K10" s="9"/>
      <c r="L10" s="9" t="s">
        <v>5</v>
      </c>
      <c r="M10" s="29"/>
      <c r="N10" s="40" t="s">
        <v>91</v>
      </c>
      <c r="P10" s="9" t="s">
        <v>37</v>
      </c>
      <c r="Q10" s="12"/>
      <c r="R10" s="40" t="s">
        <v>49</v>
      </c>
    </row>
    <row r="11" spans="7:17" ht="15.75">
      <c r="G11" s="3" t="s">
        <v>42</v>
      </c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0"/>
    </row>
    <row r="13" spans="1:18" ht="15.75">
      <c r="A13" s="13" t="s">
        <v>13</v>
      </c>
      <c r="B13" s="51">
        <f>'[3]4-97RPT'!C13</f>
        <v>9614069</v>
      </c>
      <c r="C13" s="37"/>
      <c r="D13" s="18"/>
      <c r="E13" s="14"/>
      <c r="F13" s="15">
        <f>'[3]4-97RPT'!G13</f>
        <v>9614069</v>
      </c>
      <c r="G13" s="51">
        <f>'[3]4-97RPT'!I13</f>
        <v>8547655</v>
      </c>
      <c r="H13" s="12"/>
      <c r="I13" s="73">
        <f>'[3]4-97RPT'!K13</f>
        <v>1066414</v>
      </c>
      <c r="J13" s="15">
        <f>'[3]4-97RPT'!M13</f>
        <v>9614069</v>
      </c>
      <c r="K13" s="15"/>
      <c r="L13" s="15">
        <f>'[3]4-97RPT'!O13</f>
        <v>0</v>
      </c>
      <c r="N13" s="3">
        <f>'[3]4-97RPT'!Q13</f>
        <v>0</v>
      </c>
      <c r="P13" s="16"/>
      <c r="Q13" s="12"/>
      <c r="R13" s="50">
        <f>'[3]4-97RPT'!U13</f>
        <v>0</v>
      </c>
    </row>
    <row r="14" spans="1:18" ht="15.75">
      <c r="A14" s="13" t="s">
        <v>14</v>
      </c>
      <c r="B14" s="52">
        <f>'[3]4-97RPT'!C14</f>
        <v>3672175.0999999996</v>
      </c>
      <c r="C14" s="72"/>
      <c r="D14" s="18"/>
      <c r="E14" s="37"/>
      <c r="F14" s="27">
        <f>'[3]4-97RPT'!G14</f>
        <v>3672175.0999999996</v>
      </c>
      <c r="G14" s="52">
        <f>'[3]4-97RPT'!I14</f>
        <v>2482124</v>
      </c>
      <c r="H14" s="23"/>
      <c r="I14" s="27">
        <f>'[3]4-97RPT'!K14</f>
        <v>1190051.0999999996</v>
      </c>
      <c r="J14" s="27">
        <f>'[3]4-97RPT'!M14</f>
        <v>3672175.0999999996</v>
      </c>
      <c r="K14" s="27"/>
      <c r="L14" s="27">
        <f>'[3]4-97RPT'!O14</f>
        <v>0</v>
      </c>
      <c r="M14" s="29"/>
      <c r="N14" s="29">
        <f>'[3]4-97RPT'!Q14</f>
        <v>0</v>
      </c>
      <c r="P14" s="18"/>
      <c r="Q14" s="12"/>
      <c r="R14" s="50">
        <f>'[3]4-97RPT'!U14</f>
        <v>0</v>
      </c>
    </row>
    <row r="15" spans="1:18" ht="15.75">
      <c r="A15" s="19" t="s">
        <v>15</v>
      </c>
      <c r="B15" s="51">
        <f>('[3]4-97RPT'!C15)</f>
        <v>13286244.1</v>
      </c>
      <c r="C15" s="72" t="s">
        <v>41</v>
      </c>
      <c r="D15" s="18"/>
      <c r="E15" s="15"/>
      <c r="F15" s="15">
        <f>('[3]4-97RPT'!G15)</f>
        <v>13286244.1</v>
      </c>
      <c r="G15" s="51">
        <f>'[3]4-97RPT'!I15</f>
        <v>11029779</v>
      </c>
      <c r="H15" s="12"/>
      <c r="I15" s="15">
        <f>('[3]4-97RPT'!K15)</f>
        <v>2256465.0999999996</v>
      </c>
      <c r="J15" s="15">
        <f>('[3]4-97RPT'!M15)</f>
        <v>13286244.1</v>
      </c>
      <c r="K15" s="15"/>
      <c r="L15" s="15">
        <f>'[3]4-97RPT'!O15</f>
        <v>0</v>
      </c>
      <c r="N15" s="3">
        <f>'[3]4-97RPT'!Q15</f>
        <v>0</v>
      </c>
      <c r="P15" s="16"/>
      <c r="Q15" s="12"/>
      <c r="R15" s="50">
        <f>'[3]4-97RPT'!U15</f>
        <v>0</v>
      </c>
    </row>
    <row r="16" spans="2:17" ht="15.75">
      <c r="B16" s="50"/>
      <c r="D16" s="12"/>
      <c r="E16" s="12"/>
      <c r="I16" s="15" t="s">
        <v>42</v>
      </c>
      <c r="Q16" s="12"/>
    </row>
    <row r="17" spans="4:17" ht="15.75">
      <c r="D17" s="12"/>
      <c r="E17" s="12"/>
      <c r="I17" s="15" t="s">
        <v>42</v>
      </c>
      <c r="Q17" s="12"/>
    </row>
    <row r="18" spans="1:17" ht="18">
      <c r="A18" s="20" t="s">
        <v>20</v>
      </c>
      <c r="D18" s="12"/>
      <c r="E18" s="12"/>
      <c r="F18" s="50"/>
      <c r="I18" s="15" t="s">
        <v>42</v>
      </c>
      <c r="Q18" s="12"/>
    </row>
    <row r="19" spans="2:17" ht="15.75">
      <c r="B19" s="21"/>
      <c r="C19" s="22"/>
      <c r="D19" s="21"/>
      <c r="E19" s="21"/>
      <c r="F19" s="21"/>
      <c r="G19" s="21"/>
      <c r="H19" s="22"/>
      <c r="I19" s="51"/>
      <c r="J19" s="15"/>
      <c r="K19" s="15"/>
      <c r="L19" s="21"/>
      <c r="M19" s="22"/>
      <c r="N19" s="22"/>
      <c r="O19" s="22"/>
      <c r="P19" s="21"/>
      <c r="Q19" s="12"/>
    </row>
    <row r="20" spans="1:18" ht="15.75">
      <c r="A20" s="13" t="s">
        <v>73</v>
      </c>
      <c r="B20" s="54">
        <f>'[3]4-97RPT'!C20</f>
        <v>2341535</v>
      </c>
      <c r="C20" s="39"/>
      <c r="D20" s="54">
        <f>'[3]4-97RPT'!E20</f>
        <v>21500000</v>
      </c>
      <c r="E20" s="21"/>
      <c r="F20" s="21">
        <f>'[3]4-97RPT'!G20</f>
        <v>23841535</v>
      </c>
      <c r="G20" s="54">
        <f>'[3]4-97RPT'!I20</f>
        <v>18637915</v>
      </c>
      <c r="H20" s="22"/>
      <c r="I20" s="15">
        <f>'[3]4-97RPT'!K20</f>
        <v>987168</v>
      </c>
      <c r="J20" s="51">
        <f>'[3]4-97RPT'!M20</f>
        <v>19625083</v>
      </c>
      <c r="K20" s="51"/>
      <c r="L20" s="21">
        <f>'[3]4-97RPT'!O20</f>
        <v>1874917</v>
      </c>
      <c r="M20" s="37"/>
      <c r="N20" s="22">
        <f>'[3]4-97RPT'!Q20</f>
        <v>1974917</v>
      </c>
      <c r="O20" s="22"/>
      <c r="P20" s="21">
        <f>'[3]4-97RPT'!S20</f>
        <v>4216452</v>
      </c>
      <c r="Q20" s="12"/>
      <c r="R20" s="50">
        <f>'[3]4-97RPT'!U20</f>
        <v>-100000</v>
      </c>
    </row>
    <row r="21" spans="2:18" ht="15.75">
      <c r="B21" s="51"/>
      <c r="C21" s="12"/>
      <c r="D21" s="51"/>
      <c r="E21" s="12"/>
      <c r="F21" s="21"/>
      <c r="G21" s="51"/>
      <c r="H21" s="12"/>
      <c r="I21" s="15"/>
      <c r="J21" s="50"/>
      <c r="K21" s="50"/>
      <c r="L21" s="21"/>
      <c r="M21" s="12"/>
      <c r="N21" s="22"/>
      <c r="O21" s="12"/>
      <c r="P21" s="21"/>
      <c r="Q21" s="12"/>
      <c r="R21" s="50"/>
    </row>
    <row r="22" spans="1:18" ht="15.75">
      <c r="A22" s="3" t="s">
        <v>45</v>
      </c>
      <c r="B22" s="52">
        <f>'[3]4-97RPT'!C22</f>
        <v>2985870</v>
      </c>
      <c r="C22" s="22"/>
      <c r="D22" s="52">
        <f>'[3]4-97RPT'!E22</f>
        <v>16000000</v>
      </c>
      <c r="E22" s="23"/>
      <c r="F22" s="27">
        <f>'[3]4-97RPT'!G22</f>
        <v>18985870</v>
      </c>
      <c r="G22" s="52">
        <f>'[3]4-97RPT'!I22</f>
        <v>15663207</v>
      </c>
      <c r="H22" s="23"/>
      <c r="I22" s="27">
        <f>'[3]4-97RPT'!K22</f>
        <v>130238</v>
      </c>
      <c r="J22" s="52">
        <f>'[3]4-97RPT'!M22</f>
        <v>15793445</v>
      </c>
      <c r="K22" s="52"/>
      <c r="L22" s="27">
        <f>'[3]4-97RPT'!O22</f>
        <v>206555</v>
      </c>
      <c r="M22" s="37"/>
      <c r="N22" s="23">
        <f>'[3]4-97RPT'!Q22</f>
        <v>206555</v>
      </c>
      <c r="P22" s="27">
        <f>'[3]4-97RPT'!S22</f>
        <v>3192425</v>
      </c>
      <c r="Q22" s="12"/>
      <c r="R22" s="56">
        <f>'[3]4-97RPT'!U22</f>
        <v>0</v>
      </c>
    </row>
    <row r="23" spans="1:18" ht="15.75">
      <c r="A23" s="19" t="s">
        <v>15</v>
      </c>
      <c r="B23" s="51">
        <f>'[3]4-97RPT'!C23</f>
        <v>5327405</v>
      </c>
      <c r="C23" s="37"/>
      <c r="D23" s="51">
        <f>'[3]4-97RPT'!E23</f>
        <v>37500000</v>
      </c>
      <c r="E23" s="15"/>
      <c r="F23" s="21">
        <f>'[3]4-97RPT'!G23</f>
        <v>42827405</v>
      </c>
      <c r="G23" s="51">
        <f>'[3]4-97RPT'!I23</f>
        <v>34301122</v>
      </c>
      <c r="H23" s="12"/>
      <c r="I23" s="15">
        <f>'[3]4-97RPT'!K23</f>
        <v>1117406</v>
      </c>
      <c r="J23" s="51">
        <f>'[3]4-97RPT'!M23</f>
        <v>35418528</v>
      </c>
      <c r="K23" s="51"/>
      <c r="L23" s="21">
        <f>'[3]4-97RPT'!O23</f>
        <v>2081472</v>
      </c>
      <c r="M23" s="37"/>
      <c r="N23" s="22">
        <f>'[3]4-97RPT'!Q23</f>
        <v>2181472</v>
      </c>
      <c r="O23" s="39"/>
      <c r="P23" s="21">
        <f>'[3]4-97RPT'!S23</f>
        <v>7408877</v>
      </c>
      <c r="Q23" s="12"/>
      <c r="R23" s="50">
        <f>'[3]4-97RPT'!U23</f>
        <v>-100000</v>
      </c>
    </row>
    <row r="24" spans="2:18" ht="15.75">
      <c r="B24" s="51"/>
      <c r="C24" s="12"/>
      <c r="D24" s="51"/>
      <c r="E24" s="12"/>
      <c r="F24" s="21"/>
      <c r="G24" s="51"/>
      <c r="H24" s="12"/>
      <c r="I24" s="15"/>
      <c r="J24" s="50"/>
      <c r="K24" s="50"/>
      <c r="L24" s="21"/>
      <c r="M24" s="12"/>
      <c r="N24" s="22"/>
      <c r="O24" s="12"/>
      <c r="P24" s="21"/>
      <c r="Q24" s="12"/>
      <c r="R24" s="50"/>
    </row>
    <row r="25" spans="1:18" ht="15.75">
      <c r="A25" s="3" t="s">
        <v>43</v>
      </c>
      <c r="B25" s="50">
        <f>'[3]4-97RPT'!C25</f>
        <v>18613649.1</v>
      </c>
      <c r="D25" s="50">
        <f>'[3]4-97RPT'!E25</f>
        <v>37500000</v>
      </c>
      <c r="F25" s="50">
        <f>'[3]4-97RPT'!G25</f>
        <v>56113649.1</v>
      </c>
      <c r="G25" s="50">
        <f>'[3]4-97RPT'!I25</f>
        <v>45330901</v>
      </c>
      <c r="I25" s="50">
        <f>'[3]4-97RPT'!K25</f>
        <v>3373871.0999999996</v>
      </c>
      <c r="J25" s="50">
        <f>'[3]4-97RPT'!M25</f>
        <v>48704772.1</v>
      </c>
      <c r="K25" s="50"/>
      <c r="L25" s="50">
        <f>'[3]4-97RPT'!O25</f>
        <v>2081472</v>
      </c>
      <c r="M25" s="37"/>
      <c r="N25" s="50">
        <f>'[3]4-97RPT'!Q25</f>
        <v>2181472</v>
      </c>
      <c r="P25" s="50">
        <f>'[3]4-97RPT'!S25</f>
        <v>7408877</v>
      </c>
      <c r="R25" s="50">
        <f>'[3]4-97RPT'!U25</f>
        <v>0</v>
      </c>
    </row>
    <row r="26" spans="9:17" ht="15.75">
      <c r="I26" s="15" t="s">
        <v>42</v>
      </c>
      <c r="Q26" s="12"/>
    </row>
    <row r="27" ht="15.75">
      <c r="Q27" s="12"/>
    </row>
    <row r="28" spans="1:17" ht="18">
      <c r="A28" s="10" t="s">
        <v>38</v>
      </c>
      <c r="F28" s="4"/>
      <c r="I28" s="15" t="s">
        <v>42</v>
      </c>
      <c r="J28" s="4"/>
      <c r="K28" s="4"/>
      <c r="L28" s="4"/>
      <c r="Q28" s="12"/>
    </row>
    <row r="29" spans="1:18" ht="18">
      <c r="A29" s="10" t="s">
        <v>39</v>
      </c>
      <c r="B29" s="51">
        <f>'[3]4-97RPT'!$C$28</f>
        <v>1838862.9000000001</v>
      </c>
      <c r="C29" s="72"/>
      <c r="D29" s="16"/>
      <c r="E29" s="14"/>
      <c r="F29" s="15">
        <f>'[3]4-97RPT'!$G$28</f>
        <v>1838862.9000000001</v>
      </c>
      <c r="G29" s="51">
        <f>'[3]4-97RPT'!$I$28</f>
        <v>1776785</v>
      </c>
      <c r="H29" s="12"/>
      <c r="I29" s="15">
        <f>'[3]4-97RPT'!$K$28</f>
        <v>62078</v>
      </c>
      <c r="J29" s="3">
        <f>'[3]4-97RPT'!$M$28</f>
        <v>1838863</v>
      </c>
      <c r="L29" s="73">
        <f>'[3]4-97RPT'!$O$28</f>
        <v>-0.09999999986030161</v>
      </c>
      <c r="M29" s="12"/>
      <c r="N29" s="77">
        <f>'[3]4-97RPT'!$Q$28</f>
        <v>-0.09999999986030161</v>
      </c>
      <c r="O29" s="12"/>
      <c r="P29" s="16"/>
      <c r="Q29" s="12"/>
      <c r="R29" s="50">
        <f>'[3]4-97RPT'!U28</f>
        <v>0</v>
      </c>
    </row>
    <row r="30" ht="15.75">
      <c r="Q30" s="12"/>
    </row>
    <row r="31" spans="1:17" ht="18">
      <c r="A31" s="10" t="s">
        <v>16</v>
      </c>
      <c r="P31" s="12"/>
      <c r="Q31" s="12"/>
    </row>
    <row r="32" spans="1:17" ht="15.7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.75">
      <c r="A33" s="13" t="s">
        <v>13</v>
      </c>
      <c r="B33" s="11"/>
      <c r="C33" s="11"/>
      <c r="D33" s="11"/>
      <c r="E33" s="11"/>
      <c r="F33" s="51">
        <f>'[3]4-97RPT'!G32</f>
        <v>0</v>
      </c>
      <c r="G33" s="51">
        <f>'[3]4-97RPT'!I32</f>
        <v>0</v>
      </c>
      <c r="H33" s="12"/>
      <c r="I33" s="15">
        <f>'[3]4-97RPT'!K32</f>
        <v>0</v>
      </c>
      <c r="J33" s="15">
        <f>'[3]4-97RPT'!M32</f>
        <v>0</v>
      </c>
      <c r="K33" s="15"/>
      <c r="L33" s="11"/>
      <c r="M33" s="11"/>
      <c r="N33" s="11"/>
      <c r="O33" s="11"/>
      <c r="P33" s="15">
        <f>'[3]4-97RPT'!S32</f>
        <v>0</v>
      </c>
      <c r="Q33" s="12"/>
    </row>
    <row r="34" spans="1:17" ht="15.75">
      <c r="A34" s="13" t="s">
        <v>14</v>
      </c>
      <c r="B34" s="11"/>
      <c r="C34" s="11"/>
      <c r="D34" s="11"/>
      <c r="E34" s="11"/>
      <c r="F34" s="51">
        <f>'[3]4-97RPT'!G33</f>
        <v>0</v>
      </c>
      <c r="G34" s="51">
        <f>'[3]4-97RPT'!I33</f>
        <v>0</v>
      </c>
      <c r="H34" s="12"/>
      <c r="I34" s="15">
        <f>'[3]4-97RPT'!K33</f>
        <v>0</v>
      </c>
      <c r="J34" s="15">
        <f>'[3]4-97RPT'!M33</f>
        <v>0</v>
      </c>
      <c r="K34" s="15"/>
      <c r="L34" s="11"/>
      <c r="M34" s="11"/>
      <c r="N34" s="11"/>
      <c r="O34" s="11"/>
      <c r="P34" s="15">
        <f>'[3]4-97RPT'!S33</f>
        <v>0</v>
      </c>
      <c r="Q34" s="12"/>
    </row>
    <row r="35" spans="1:17" ht="15.75">
      <c r="A35" s="13" t="s">
        <v>18</v>
      </c>
      <c r="B35" s="11"/>
      <c r="C35" s="11"/>
      <c r="D35" s="11"/>
      <c r="E35" s="11"/>
      <c r="F35" s="53">
        <f>'[3]4-97RPT'!G34</f>
        <v>0</v>
      </c>
      <c r="G35" s="52">
        <f>'[3]4-97RPT'!I34</f>
        <v>0</v>
      </c>
      <c r="H35" s="23"/>
      <c r="I35" s="27">
        <f>'[3]4-97RPT'!K34</f>
        <v>0</v>
      </c>
      <c r="J35" s="27">
        <f>'[3]4-97RPT'!M34</f>
        <v>0</v>
      </c>
      <c r="K35" s="21"/>
      <c r="L35" s="11"/>
      <c r="M35" s="11"/>
      <c r="N35" s="11"/>
      <c r="O35" s="11"/>
      <c r="P35" s="27">
        <f>'[3]4-97RPT'!S34</f>
        <v>0</v>
      </c>
      <c r="Q35" s="12"/>
    </row>
    <row r="36" spans="1:17" ht="15.75">
      <c r="A36" s="19" t="s">
        <v>15</v>
      </c>
      <c r="B36" s="11"/>
      <c r="C36" s="11"/>
      <c r="D36" s="11"/>
      <c r="E36" s="11"/>
      <c r="F36" s="51">
        <f>'[3]4-97RPT'!G35</f>
        <v>0</v>
      </c>
      <c r="G36" s="51">
        <f>'[3]4-97RPT'!I35</f>
        <v>0</v>
      </c>
      <c r="H36" s="12"/>
      <c r="I36" s="15">
        <f>'[3]4-97RPT'!K35</f>
        <v>0</v>
      </c>
      <c r="J36" s="15">
        <f>'[3]4-97RPT'!M35</f>
        <v>0</v>
      </c>
      <c r="K36" s="15"/>
      <c r="L36" s="11"/>
      <c r="M36" s="11"/>
      <c r="N36" s="11"/>
      <c r="O36" s="11"/>
      <c r="P36" s="15">
        <f>'[3]4-97RPT'!S35</f>
        <v>0</v>
      </c>
      <c r="Q36" s="12"/>
    </row>
    <row r="37" spans="6:17" ht="15.75">
      <c r="F37" s="12"/>
      <c r="G37" s="12"/>
      <c r="H37" s="12"/>
      <c r="I37" s="12"/>
      <c r="J37" s="12"/>
      <c r="K37" s="12"/>
      <c r="P37" s="12"/>
      <c r="Q37" s="12"/>
    </row>
    <row r="38" spans="1:17" ht="15.7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.75">
      <c r="A39" s="13" t="s">
        <v>13</v>
      </c>
      <c r="B39" s="11"/>
      <c r="C39" s="11"/>
      <c r="D39" s="11"/>
      <c r="E39" s="11"/>
      <c r="F39" s="51">
        <f>'[3]4-97RPT'!G38</f>
        <v>4598231</v>
      </c>
      <c r="G39" s="51">
        <f>'[3]4-97RPT'!I38</f>
        <v>1811017</v>
      </c>
      <c r="H39" s="12"/>
      <c r="I39" s="15">
        <f>'[3]4-97RPT'!K38</f>
        <v>2787214</v>
      </c>
      <c r="J39" s="15">
        <f>'[3]4-97RPT'!M38</f>
        <v>4598231</v>
      </c>
      <c r="K39" s="15"/>
      <c r="L39" s="11"/>
      <c r="M39" s="11"/>
      <c r="N39" s="11"/>
      <c r="O39" s="11"/>
      <c r="P39" s="15">
        <f>'[3]4-97RPT'!S38</f>
        <v>0</v>
      </c>
      <c r="Q39" s="12"/>
    </row>
    <row r="40" spans="1:17" ht="15.75">
      <c r="A40" s="13" t="s">
        <v>14</v>
      </c>
      <c r="B40" s="11"/>
      <c r="C40" s="11"/>
      <c r="D40" s="11"/>
      <c r="E40" s="11"/>
      <c r="F40" s="51">
        <f>'[3]4-97RPT'!G39</f>
        <v>332500</v>
      </c>
      <c r="G40" s="51">
        <f>'[3]4-97RPT'!I39</f>
        <v>13952</v>
      </c>
      <c r="H40" s="12"/>
      <c r="I40" s="15">
        <f>'[3]4-97RPT'!K39</f>
        <v>318548</v>
      </c>
      <c r="J40" s="15">
        <f>'[3]4-97RPT'!M39</f>
        <v>332500</v>
      </c>
      <c r="K40" s="15"/>
      <c r="L40" s="11"/>
      <c r="M40" s="11"/>
      <c r="N40" s="11"/>
      <c r="O40" s="11"/>
      <c r="P40" s="15">
        <f>'[3]4-97RPT'!S39</f>
        <v>0</v>
      </c>
      <c r="Q40" s="12"/>
    </row>
    <row r="41" spans="1:17" ht="15.75">
      <c r="A41" s="13" t="s">
        <v>18</v>
      </c>
      <c r="B41" s="11"/>
      <c r="C41" s="11"/>
      <c r="D41" s="11"/>
      <c r="E41" s="11"/>
      <c r="F41" s="53">
        <f>'[3]4-97RPT'!G40</f>
        <v>0</v>
      </c>
      <c r="G41" s="53">
        <f>'[3]4-97RPT'!I40</f>
        <v>0</v>
      </c>
      <c r="H41" s="23"/>
      <c r="I41" s="27">
        <f>'[3]4-97RPT'!K40</f>
        <v>0</v>
      </c>
      <c r="J41" s="27">
        <f>'[3]4-97RPT'!M40</f>
        <v>0</v>
      </c>
      <c r="K41" s="21"/>
      <c r="L41" s="11"/>
      <c r="M41" s="11"/>
      <c r="N41" s="11"/>
      <c r="O41" s="11"/>
      <c r="P41" s="27">
        <f>'[3]4-97RPT'!S40</f>
        <v>0</v>
      </c>
      <c r="Q41" s="12"/>
    </row>
    <row r="42" spans="1:17" ht="15.75">
      <c r="A42" s="19" t="s">
        <v>15</v>
      </c>
      <c r="B42" s="11"/>
      <c r="C42" s="11"/>
      <c r="D42" s="11"/>
      <c r="E42" s="11"/>
      <c r="F42" s="51">
        <f>'[3]4-97RPT'!G41</f>
        <v>4930731</v>
      </c>
      <c r="G42" s="51">
        <f>'[3]4-97RPT'!I41</f>
        <v>1824969</v>
      </c>
      <c r="H42" s="12"/>
      <c r="I42" s="15">
        <f>'[3]4-97RPT'!K41</f>
        <v>3105762</v>
      </c>
      <c r="J42" s="15">
        <f>'[3]4-97RPT'!M41</f>
        <v>4930731</v>
      </c>
      <c r="K42" s="15"/>
      <c r="L42" s="11"/>
      <c r="M42" s="11"/>
      <c r="N42" s="11"/>
      <c r="O42" s="11"/>
      <c r="P42" s="15">
        <f>'[3]4-97RPT'!S41</f>
        <v>0</v>
      </c>
      <c r="Q42" s="12"/>
    </row>
    <row r="43" ht="15.75">
      <c r="Q43" s="12"/>
    </row>
    <row r="44" spans="1:17" ht="15.7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.75">
      <c r="A45" s="13"/>
      <c r="Q45" s="12"/>
    </row>
    <row r="46" spans="1:17" ht="15.75">
      <c r="A46" s="34" t="s">
        <v>98</v>
      </c>
      <c r="Q46" s="12"/>
    </row>
    <row r="47" spans="1:17" ht="15.75">
      <c r="A47" s="34" t="s">
        <v>99</v>
      </c>
      <c r="Q47" s="12"/>
    </row>
    <row r="48" ht="15.75">
      <c r="Q48" s="12"/>
    </row>
    <row r="49" spans="1:17" ht="15.75">
      <c r="A49" s="13"/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8">
      <c r="A56" s="81">
        <v>7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12"/>
    </row>
    <row r="57" spans="1:23" ht="20.2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61"/>
      <c r="R57" s="25"/>
      <c r="S57" s="25"/>
      <c r="T57" s="25"/>
      <c r="U57" s="25"/>
      <c r="V57" s="25"/>
      <c r="W57" s="25"/>
    </row>
    <row r="58" spans="1:17" ht="20.25">
      <c r="A58" s="82" t="s">
        <v>31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12"/>
    </row>
    <row r="59" spans="1:17" ht="20.25">
      <c r="A59" s="83" t="str">
        <f>$A$3</f>
        <v>FINANCIAL STATUS AS OF FEBRUARY 28, 2009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12"/>
    </row>
    <row r="60" spans="1:17" ht="15.75">
      <c r="A60" s="4"/>
      <c r="H60" s="5" t="str">
        <f>$H$4</f>
        <v>SFY 2008-09</v>
      </c>
      <c r="Q60" s="12"/>
    </row>
    <row r="61" spans="2:18" ht="15.75">
      <c r="B61" s="6">
        <v>-1</v>
      </c>
      <c r="C61" s="7"/>
      <c r="D61" s="6">
        <v>-2</v>
      </c>
      <c r="E61" s="6"/>
      <c r="F61" s="6">
        <v>-3</v>
      </c>
      <c r="G61" s="6">
        <v>-4</v>
      </c>
      <c r="H61" s="7"/>
      <c r="I61" s="6">
        <v>-5</v>
      </c>
      <c r="J61" s="6">
        <v>-6</v>
      </c>
      <c r="K61" s="6"/>
      <c r="L61" s="6">
        <v>-7</v>
      </c>
      <c r="M61" s="7"/>
      <c r="N61" s="38">
        <v>-8</v>
      </c>
      <c r="O61" s="7"/>
      <c r="P61" s="6">
        <v>-9</v>
      </c>
      <c r="Q61" s="12"/>
      <c r="R61" s="38">
        <v>-10</v>
      </c>
    </row>
    <row r="62" spans="16:17" ht="15.75">
      <c r="P62" s="8" t="s">
        <v>0</v>
      </c>
      <c r="Q62" s="12"/>
    </row>
    <row r="63" spans="6:17" ht="15.75">
      <c r="F63" s="8" t="s">
        <v>0</v>
      </c>
      <c r="G63" s="8" t="s">
        <v>1</v>
      </c>
      <c r="I63" s="8" t="s">
        <v>2</v>
      </c>
      <c r="J63" s="8" t="s">
        <v>3</v>
      </c>
      <c r="K63" s="8"/>
      <c r="L63" s="8" t="str">
        <f>$L$7</f>
        <v>2008-2009</v>
      </c>
      <c r="N63" s="39" t="s">
        <v>2</v>
      </c>
      <c r="P63" s="8" t="s">
        <v>2</v>
      </c>
      <c r="Q63" s="12"/>
    </row>
    <row r="64" spans="2:18" ht="15.75">
      <c r="B64" s="8" t="s">
        <v>4</v>
      </c>
      <c r="D64" s="8" t="str">
        <f>$D$8</f>
        <v>2008-2009</v>
      </c>
      <c r="E64" s="8"/>
      <c r="F64" s="8" t="s">
        <v>2</v>
      </c>
      <c r="G64" s="8" t="s">
        <v>5</v>
      </c>
      <c r="I64" s="8" t="s">
        <v>5</v>
      </c>
      <c r="J64" s="8" t="s">
        <v>5</v>
      </c>
      <c r="K64" s="8"/>
      <c r="L64" s="8" t="s">
        <v>2</v>
      </c>
      <c r="N64" s="39" t="s">
        <v>46</v>
      </c>
      <c r="P64" s="8" t="s">
        <v>6</v>
      </c>
      <c r="Q64" s="12"/>
      <c r="R64" s="41" t="s">
        <v>47</v>
      </c>
    </row>
    <row r="65" spans="2:18" ht="15.75">
      <c r="B65" s="8" t="s">
        <v>7</v>
      </c>
      <c r="D65" s="8" t="s">
        <v>8</v>
      </c>
      <c r="E65" s="8"/>
      <c r="F65" s="8" t="s">
        <v>9</v>
      </c>
      <c r="G65" s="8" t="s">
        <v>10</v>
      </c>
      <c r="I65" s="8" t="s">
        <v>36</v>
      </c>
      <c r="J65" s="8" t="s">
        <v>11</v>
      </c>
      <c r="K65" s="8"/>
      <c r="L65" s="8" t="s">
        <v>68</v>
      </c>
      <c r="N65" s="39" t="s">
        <v>6</v>
      </c>
      <c r="P65" s="8" t="s">
        <v>40</v>
      </c>
      <c r="Q65" s="12"/>
      <c r="R65" s="41" t="s">
        <v>48</v>
      </c>
    </row>
    <row r="66" spans="2:18" ht="15.75">
      <c r="B66" s="9" t="str">
        <f>$B$10</f>
        <v>on 4/1/08</v>
      </c>
      <c r="D66" s="9" t="s">
        <v>9</v>
      </c>
      <c r="E66" s="9"/>
      <c r="F66" s="62" t="str">
        <f>$F$10</f>
        <v>2008-2009</v>
      </c>
      <c r="G66" s="62">
        <f>$G$10</f>
        <v>39872</v>
      </c>
      <c r="H66" s="29"/>
      <c r="I66" s="9" t="s">
        <v>37</v>
      </c>
      <c r="J66" s="9" t="s">
        <v>2</v>
      </c>
      <c r="K66" s="9"/>
      <c r="L66" s="9" t="s">
        <v>5</v>
      </c>
      <c r="M66" s="29"/>
      <c r="N66" s="40" t="str">
        <f>$N$10</f>
        <v>at 3/31/09</v>
      </c>
      <c r="P66" s="9" t="s">
        <v>37</v>
      </c>
      <c r="Q66" s="12"/>
      <c r="R66" s="40" t="s">
        <v>49</v>
      </c>
    </row>
    <row r="67" ht="15.75">
      <c r="Q67" s="12"/>
    </row>
    <row r="68" spans="1:18" ht="18">
      <c r="A68" s="10" t="s">
        <v>12</v>
      </c>
      <c r="B68" s="12"/>
      <c r="D68" s="12"/>
      <c r="E68" s="12"/>
      <c r="P68" s="11"/>
      <c r="Q68" s="12"/>
      <c r="R68" s="50">
        <f>'[1]April 2007'!$W$13</f>
        <v>0</v>
      </c>
    </row>
    <row r="69" spans="1:18" ht="15.75">
      <c r="A69" s="13" t="s">
        <v>13</v>
      </c>
      <c r="B69" s="51">
        <f>'[1]April 2007'!$C$13</f>
        <v>18346094</v>
      </c>
      <c r="D69" s="18"/>
      <c r="E69" s="14"/>
      <c r="F69" s="15">
        <f>B69</f>
        <v>18346094</v>
      </c>
      <c r="G69" s="51">
        <f>'[1]April 2007'!$I$13</f>
        <v>15280040</v>
      </c>
      <c r="H69" s="12"/>
      <c r="I69" s="26">
        <f>J69-G69</f>
        <v>3066054</v>
      </c>
      <c r="J69" s="15">
        <f>F69</f>
        <v>18346094</v>
      </c>
      <c r="K69" s="15"/>
      <c r="L69" s="15">
        <f>F69-J69</f>
        <v>0</v>
      </c>
      <c r="N69" s="3">
        <f>L69-R69</f>
        <v>0</v>
      </c>
      <c r="P69" s="16"/>
      <c r="Q69" s="12"/>
      <c r="R69" s="50">
        <f>'[1]April 2007'!$W$14</f>
        <v>0</v>
      </c>
    </row>
    <row r="70" spans="1:18" ht="15.75">
      <c r="A70" s="13" t="s">
        <v>14</v>
      </c>
      <c r="B70" s="52">
        <f>'[1]April 2007'!$C$14</f>
        <v>13198345</v>
      </c>
      <c r="D70" s="18"/>
      <c r="E70" s="28"/>
      <c r="F70" s="17">
        <f>B70</f>
        <v>13198345</v>
      </c>
      <c r="G70" s="66">
        <f>'[1]April 2007'!$I$14</f>
        <v>6405900</v>
      </c>
      <c r="H70" s="23"/>
      <c r="I70" s="46">
        <f>J70-G70</f>
        <v>6792445</v>
      </c>
      <c r="J70" s="27">
        <f>F70</f>
        <v>13198345</v>
      </c>
      <c r="K70" s="27"/>
      <c r="L70" s="27">
        <f>F70-J70</f>
        <v>0</v>
      </c>
      <c r="M70" s="29"/>
      <c r="N70" s="29">
        <f>L70-R70</f>
        <v>0</v>
      </c>
      <c r="P70" s="18"/>
      <c r="Q70" s="12"/>
      <c r="R70" s="50">
        <f>'[1]April 2007'!$W$15</f>
        <v>0</v>
      </c>
    </row>
    <row r="71" spans="1:18" ht="15.75">
      <c r="A71" s="19" t="s">
        <v>15</v>
      </c>
      <c r="B71" s="51">
        <f>'[1]April 2007'!$C$15</f>
        <v>31544439</v>
      </c>
      <c r="C71" s="14" t="s">
        <v>41</v>
      </c>
      <c r="D71" s="18"/>
      <c r="E71" s="21"/>
      <c r="F71" s="15">
        <f>B71</f>
        <v>31544439</v>
      </c>
      <c r="G71" s="51">
        <f>'[1]April 2007'!$I$15</f>
        <v>21685940</v>
      </c>
      <c r="H71" s="12"/>
      <c r="I71" s="26">
        <f>J71-G71</f>
        <v>9858499</v>
      </c>
      <c r="J71" s="15">
        <f>F71</f>
        <v>31544439</v>
      </c>
      <c r="K71" s="15"/>
      <c r="L71" s="15">
        <f>F71-J71</f>
        <v>0</v>
      </c>
      <c r="N71" s="3">
        <f>L71-R71</f>
        <v>0</v>
      </c>
      <c r="P71" s="16"/>
      <c r="Q71" s="12"/>
      <c r="R71" s="50"/>
    </row>
    <row r="72" ht="15.75">
      <c r="Q72" s="12"/>
    </row>
    <row r="73" ht="15.75">
      <c r="Q73" s="12"/>
    </row>
    <row r="74" ht="15.75">
      <c r="Q74" s="12"/>
    </row>
    <row r="75" spans="10:17" ht="15.75">
      <c r="J75" s="5"/>
      <c r="K75" s="5"/>
      <c r="Q75" s="12"/>
    </row>
    <row r="76" spans="10:17" ht="15.75">
      <c r="J76" s="5"/>
      <c r="K76" s="5"/>
      <c r="Q76" s="12"/>
    </row>
    <row r="77" ht="15.75">
      <c r="Q77" s="12"/>
    </row>
    <row r="78" spans="1:17" ht="18">
      <c r="A78" s="10" t="s">
        <v>16</v>
      </c>
      <c r="B78" s="11"/>
      <c r="C78" s="11"/>
      <c r="D78" s="11"/>
      <c r="E78" s="11"/>
      <c r="L78" s="11"/>
      <c r="M78" s="11"/>
      <c r="N78" s="11"/>
      <c r="O78" s="11"/>
      <c r="Q78" s="12"/>
    </row>
    <row r="79" spans="1:17" ht="15.75">
      <c r="A79" s="24" t="s">
        <v>21</v>
      </c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1"/>
      <c r="M79" s="11"/>
      <c r="N79" s="11"/>
      <c r="O79" s="11"/>
      <c r="P79" s="12"/>
      <c r="Q79" s="12"/>
    </row>
    <row r="80" spans="1:18" ht="15.75">
      <c r="A80" s="13" t="s">
        <v>13</v>
      </c>
      <c r="B80" s="11"/>
      <c r="C80" s="11"/>
      <c r="D80" s="11"/>
      <c r="E80" s="11"/>
      <c r="F80" s="51">
        <f>'[1]April 2007'!$G$24</f>
        <v>2191072</v>
      </c>
      <c r="G80" s="51">
        <f>'[1]April 2007'!$I$24</f>
        <v>627194.78</v>
      </c>
      <c r="H80" s="12"/>
      <c r="I80" s="15">
        <f>J80-G80</f>
        <v>1563877.22</v>
      </c>
      <c r="J80" s="15">
        <f>F80</f>
        <v>2191072</v>
      </c>
      <c r="K80" s="15"/>
      <c r="L80" s="11"/>
      <c r="M80" s="11"/>
      <c r="N80" s="11"/>
      <c r="O80" s="11"/>
      <c r="P80" s="15">
        <f>F80-J80</f>
        <v>0</v>
      </c>
      <c r="Q80" s="12"/>
      <c r="R80" s="3">
        <f>'[1]April 2007'!$W$24</f>
        <v>0</v>
      </c>
    </row>
    <row r="81" spans="1:18" ht="15.75">
      <c r="A81" s="13" t="s">
        <v>14</v>
      </c>
      <c r="B81" s="11"/>
      <c r="C81" s="11"/>
      <c r="D81" s="11"/>
      <c r="E81" s="11"/>
      <c r="F81" s="51">
        <f>'[1]April 2007'!$G$25</f>
        <v>3023367</v>
      </c>
      <c r="G81" s="51">
        <f>'[1]April 2007'!$I$25</f>
        <v>188665</v>
      </c>
      <c r="H81" s="12"/>
      <c r="I81" s="15">
        <f>J81-G81</f>
        <v>2834702</v>
      </c>
      <c r="J81" s="15">
        <f>F81</f>
        <v>3023367</v>
      </c>
      <c r="K81" s="15"/>
      <c r="L81" s="11"/>
      <c r="M81" s="11"/>
      <c r="N81" s="11"/>
      <c r="O81" s="11"/>
      <c r="P81" s="15">
        <f>F81-J81</f>
        <v>0</v>
      </c>
      <c r="Q81" s="12"/>
      <c r="R81" s="3">
        <f>'[1]April 2007'!$W$25</f>
        <v>0</v>
      </c>
    </row>
    <row r="82" spans="1:18" ht="15.75">
      <c r="A82" s="13" t="s">
        <v>18</v>
      </c>
      <c r="B82" s="11"/>
      <c r="C82" s="11"/>
      <c r="D82" s="11"/>
      <c r="E82" s="11"/>
      <c r="F82" s="53">
        <f>'[1]April 2007'!$G$26</f>
        <v>2085798</v>
      </c>
      <c r="G82" s="53">
        <f>'[1]April 2007'!$I$26</f>
        <v>220164.75999999998</v>
      </c>
      <c r="H82" s="23"/>
      <c r="I82" s="27">
        <f>J82-G82</f>
        <v>1865633.24</v>
      </c>
      <c r="J82" s="27">
        <f>F82</f>
        <v>2085798</v>
      </c>
      <c r="K82" s="21"/>
      <c r="L82" s="11"/>
      <c r="M82" s="11"/>
      <c r="N82" s="11"/>
      <c r="O82" s="11"/>
      <c r="P82" s="27">
        <f>F82-J82</f>
        <v>0</v>
      </c>
      <c r="Q82" s="12"/>
      <c r="R82" s="3">
        <f>'[1]April 2007'!$W$26</f>
        <v>0</v>
      </c>
    </row>
    <row r="83" spans="1:18" ht="15.75">
      <c r="A83" s="19" t="s">
        <v>15</v>
      </c>
      <c r="B83" s="11"/>
      <c r="C83" s="11"/>
      <c r="D83" s="11"/>
      <c r="E83" s="11"/>
      <c r="F83" s="51">
        <f>'[1]April 2007'!$G$27</f>
        <v>7300237</v>
      </c>
      <c r="G83" s="51">
        <f>'[1]April 2007'!$I$27</f>
        <v>1036024.54</v>
      </c>
      <c r="H83" s="12"/>
      <c r="I83" s="15">
        <f>J83-G83</f>
        <v>6264212.46</v>
      </c>
      <c r="J83" s="15">
        <f>F83</f>
        <v>7300237</v>
      </c>
      <c r="K83" s="15"/>
      <c r="L83" s="11"/>
      <c r="M83" s="11"/>
      <c r="N83" s="11"/>
      <c r="O83" s="11"/>
      <c r="P83" s="15">
        <f>F83-J83</f>
        <v>0</v>
      </c>
      <c r="Q83" s="12"/>
      <c r="R83" s="3">
        <f>'[1]April 2007'!$W$27</f>
        <v>0</v>
      </c>
    </row>
    <row r="84" spans="14:17" ht="15.75">
      <c r="N84" s="12"/>
      <c r="O84" s="12"/>
      <c r="P84" s="12"/>
      <c r="Q84" s="12"/>
    </row>
    <row r="85" spans="1:17" ht="15.75">
      <c r="A85" s="24" t="s">
        <v>19</v>
      </c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1"/>
      <c r="M85" s="11"/>
      <c r="N85" s="11"/>
      <c r="O85" s="11"/>
      <c r="Q85" s="12"/>
    </row>
    <row r="86" spans="1:18" ht="15.75">
      <c r="A86" s="13" t="s">
        <v>13</v>
      </c>
      <c r="B86" s="11"/>
      <c r="C86" s="11"/>
      <c r="D86" s="11"/>
      <c r="E86" s="11"/>
      <c r="F86" s="51">
        <f>'[1]April 2007'!$G$30</f>
        <v>15407596</v>
      </c>
      <c r="G86" s="51">
        <f>'[1]April 2007'!$I$30</f>
        <v>1832927.43</v>
      </c>
      <c r="H86" s="12"/>
      <c r="I86" s="21">
        <f>J86-G86</f>
        <v>13574668.57</v>
      </c>
      <c r="J86" s="15">
        <f>F86</f>
        <v>15407596</v>
      </c>
      <c r="K86" s="15"/>
      <c r="L86" s="11"/>
      <c r="M86" s="11"/>
      <c r="N86" s="11"/>
      <c r="O86" s="11"/>
      <c r="P86" s="15">
        <f>F86-J86</f>
        <v>0</v>
      </c>
      <c r="Q86" s="12"/>
      <c r="R86" s="3">
        <f>'[1]April 2007'!$W$30</f>
        <v>0</v>
      </c>
    </row>
    <row r="87" spans="1:18" ht="15.75">
      <c r="A87" s="13" t="s">
        <v>14</v>
      </c>
      <c r="B87" s="11"/>
      <c r="C87" s="11"/>
      <c r="D87" s="11"/>
      <c r="E87" s="11"/>
      <c r="F87" s="51">
        <f>'[1]April 2007'!$G$31</f>
        <v>28573462</v>
      </c>
      <c r="G87" s="51">
        <f>'[1]April 2007'!$I$31</f>
        <v>4231890.45</v>
      </c>
      <c r="H87" s="12"/>
      <c r="I87" s="21">
        <f>J87-G87</f>
        <v>24341571.55</v>
      </c>
      <c r="J87" s="15">
        <f>F87</f>
        <v>28573462</v>
      </c>
      <c r="K87" s="15"/>
      <c r="L87" s="11"/>
      <c r="M87" s="11"/>
      <c r="N87" s="11"/>
      <c r="O87" s="11"/>
      <c r="P87" s="15">
        <f>F87-J87</f>
        <v>0</v>
      </c>
      <c r="Q87" s="12"/>
      <c r="R87" s="3">
        <f>'[1]April 2007'!$W$31</f>
        <v>0</v>
      </c>
    </row>
    <row r="88" spans="1:18" ht="15.75">
      <c r="A88" s="13" t="s">
        <v>18</v>
      </c>
      <c r="B88" s="11"/>
      <c r="C88" s="11"/>
      <c r="D88" s="11"/>
      <c r="E88" s="11"/>
      <c r="F88" s="53">
        <f>'[1]April 2007'!$G$32</f>
        <v>9279903</v>
      </c>
      <c r="G88" s="52">
        <f>'[1]April 2007'!$I$32</f>
        <v>1032808.46</v>
      </c>
      <c r="H88" s="23"/>
      <c r="I88" s="27">
        <f>J88-G88</f>
        <v>8247094.54</v>
      </c>
      <c r="J88" s="27">
        <f>F88</f>
        <v>9279903</v>
      </c>
      <c r="K88" s="21"/>
      <c r="L88" s="11"/>
      <c r="M88" s="11"/>
      <c r="N88" s="11"/>
      <c r="O88" s="11"/>
      <c r="P88" s="27">
        <f>F88-J88</f>
        <v>0</v>
      </c>
      <c r="Q88" s="12"/>
      <c r="R88" s="3">
        <f>'[1]April 2007'!$W$32</f>
        <v>0</v>
      </c>
    </row>
    <row r="89" spans="1:18" ht="15.75">
      <c r="A89" s="19" t="s">
        <v>15</v>
      </c>
      <c r="B89" s="11"/>
      <c r="C89" s="11"/>
      <c r="D89" s="11"/>
      <c r="E89" s="11"/>
      <c r="F89" s="51">
        <f>'[1]April 2007'!$G$33</f>
        <v>53260961</v>
      </c>
      <c r="G89" s="54">
        <f>'[1]April 2007'!$I$33</f>
        <v>7097626.34</v>
      </c>
      <c r="H89" s="12"/>
      <c r="I89" s="21">
        <f>J89-G89</f>
        <v>46163334.66</v>
      </c>
      <c r="J89" s="15">
        <f>F89</f>
        <v>53260961</v>
      </c>
      <c r="K89" s="15"/>
      <c r="L89" s="11"/>
      <c r="M89" s="11"/>
      <c r="N89" s="11"/>
      <c r="O89" s="11"/>
      <c r="P89" s="15">
        <f>F89-J89</f>
        <v>0</v>
      </c>
      <c r="Q89" s="12"/>
      <c r="R89" s="3">
        <f>'[1]April 2007'!$W$33</f>
        <v>0</v>
      </c>
    </row>
    <row r="90" spans="6:17" ht="15.75">
      <c r="F90" s="12"/>
      <c r="G90" s="12"/>
      <c r="H90" s="12"/>
      <c r="I90" s="12"/>
      <c r="J90" s="12"/>
      <c r="K90" s="12"/>
      <c r="P90" s="12"/>
      <c r="Q90" s="12"/>
    </row>
    <row r="91" spans="6:17" ht="15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8">
      <c r="A92" s="10" t="s">
        <v>20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8" ht="15.75">
      <c r="A93" s="13" t="s">
        <v>22</v>
      </c>
      <c r="B93" s="50">
        <f>'[1]April 2007'!$C$37</f>
        <v>1248287</v>
      </c>
      <c r="D93" s="50">
        <f>'[1]April 2007'!$E$37</f>
        <v>1768400</v>
      </c>
      <c r="E93" s="14" t="s">
        <v>69</v>
      </c>
      <c r="F93" s="15">
        <f>B93+D93</f>
        <v>3016687</v>
      </c>
      <c r="G93" s="51">
        <f>'[1]April 2007'!$I$37</f>
        <v>1327946</v>
      </c>
      <c r="H93" s="12"/>
      <c r="I93" s="15">
        <f>J93-G93</f>
        <v>502054</v>
      </c>
      <c r="J93" s="51">
        <f>'[1]April 2007'!$O$37</f>
        <v>1830000</v>
      </c>
      <c r="K93" s="51"/>
      <c r="L93" s="15">
        <f>D93-J93</f>
        <v>-61600</v>
      </c>
      <c r="M93" s="12"/>
      <c r="N93" s="15">
        <f>L93-R93</f>
        <v>-61600</v>
      </c>
      <c r="O93" s="33"/>
      <c r="P93" s="15">
        <f>(F93-J93)</f>
        <v>1186687</v>
      </c>
      <c r="Q93" s="12"/>
      <c r="R93" s="50">
        <f>'[1]April 2007'!$W$37</f>
        <v>0</v>
      </c>
    </row>
    <row r="94" spans="1:18" ht="15.75">
      <c r="A94" s="13" t="s">
        <v>25</v>
      </c>
      <c r="B94" s="50">
        <f>'[1]April 2007'!$C$41</f>
        <v>1034990</v>
      </c>
      <c r="D94" s="50">
        <f>'[1]April 2007'!$E$41</f>
        <v>0</v>
      </c>
      <c r="E94" s="14"/>
      <c r="F94" s="50">
        <f>'[1]April 2007'!$G$41</f>
        <v>1034990</v>
      </c>
      <c r="G94" s="50">
        <f>'[1]April 2007'!$I$41</f>
        <v>103093</v>
      </c>
      <c r="H94" s="12"/>
      <c r="I94" s="15">
        <f>'[1]April 2007'!$M$41</f>
        <v>931897</v>
      </c>
      <c r="J94" s="51">
        <f>'[1]April 2007'!$O$41</f>
        <v>1034990</v>
      </c>
      <c r="K94" s="51"/>
      <c r="L94" s="15">
        <f>'[1]April 2007'!$Q$41</f>
        <v>-1034990</v>
      </c>
      <c r="M94" s="33" t="s">
        <v>74</v>
      </c>
      <c r="N94" s="15">
        <f>'[1]April 2007'!$S$41</f>
        <v>0</v>
      </c>
      <c r="O94" s="33"/>
      <c r="P94" s="15">
        <f>'[1]April 2007'!$U$41</f>
        <v>0</v>
      </c>
      <c r="Q94" s="12"/>
      <c r="R94" s="50">
        <f>'[1]April 2007'!$W$41</f>
        <v>-1034990</v>
      </c>
    </row>
    <row r="95" spans="1:17" ht="15.75">
      <c r="A95" s="13" t="s">
        <v>23</v>
      </c>
      <c r="F95" s="15"/>
      <c r="G95" s="12"/>
      <c r="H95" s="12"/>
      <c r="I95" s="15"/>
      <c r="J95" s="12"/>
      <c r="K95" s="12"/>
      <c r="L95" s="15"/>
      <c r="M95" s="12"/>
      <c r="N95" s="15"/>
      <c r="O95" s="12"/>
      <c r="P95" s="15"/>
      <c r="Q95" s="12"/>
    </row>
    <row r="96" spans="1:18" ht="15.75">
      <c r="A96" s="13" t="s">
        <v>50</v>
      </c>
      <c r="B96" s="50">
        <f>'[1]April 2007'!$C$39</f>
        <v>543127</v>
      </c>
      <c r="D96" s="50">
        <f>'[1]April 2007'!$E$39</f>
        <v>311000</v>
      </c>
      <c r="E96" s="14"/>
      <c r="F96" s="15">
        <f>B96+D96</f>
        <v>854127</v>
      </c>
      <c r="G96" s="51">
        <f>'[1]April 2007'!$I$39</f>
        <v>108791</v>
      </c>
      <c r="H96" s="12"/>
      <c r="I96" s="15">
        <f>J96-G96</f>
        <v>0</v>
      </c>
      <c r="J96" s="51">
        <f>'[1]April 2007'!$O$39</f>
        <v>108791</v>
      </c>
      <c r="K96" s="51"/>
      <c r="L96" s="15">
        <f>D96-J96</f>
        <v>202209</v>
      </c>
      <c r="N96" s="15">
        <f>L96-R96</f>
        <v>202209</v>
      </c>
      <c r="O96" s="12"/>
      <c r="P96" s="15">
        <f>F96-J96</f>
        <v>745336</v>
      </c>
      <c r="Q96" s="12"/>
      <c r="R96" s="50">
        <f>'[1]April 2007'!$W$39</f>
        <v>0</v>
      </c>
    </row>
    <row r="97" spans="4:17" ht="15.75">
      <c r="D97" s="50"/>
      <c r="I97" s="15"/>
      <c r="J97" s="12"/>
      <c r="K97" s="12"/>
      <c r="L97" s="12"/>
      <c r="M97" s="12"/>
      <c r="N97" s="12"/>
      <c r="O97" s="12"/>
      <c r="P97" s="12"/>
      <c r="Q97" s="12"/>
    </row>
    <row r="98" spans="4:17" ht="15.75">
      <c r="D98" s="50"/>
      <c r="I98" s="15"/>
      <c r="J98" s="12"/>
      <c r="K98" s="12"/>
      <c r="L98" s="12"/>
      <c r="M98" s="12"/>
      <c r="N98" s="12"/>
      <c r="O98" s="12"/>
      <c r="P98" s="12"/>
      <c r="Q98" s="12"/>
    </row>
    <row r="99" spans="1:17" ht="15.75">
      <c r="A99" s="34" t="s">
        <v>100</v>
      </c>
      <c r="D99" s="50"/>
      <c r="I99" s="15"/>
      <c r="J99" s="12"/>
      <c r="K99" s="12"/>
      <c r="L99" s="12"/>
      <c r="M99" s="12"/>
      <c r="N99" s="12"/>
      <c r="O99" s="12"/>
      <c r="P99" s="12"/>
      <c r="Q99" s="12"/>
    </row>
    <row r="100" spans="1:17" ht="15.75">
      <c r="A100" s="34" t="s">
        <v>101</v>
      </c>
      <c r="D100" s="50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1:17" ht="15.75">
      <c r="A101" s="3" t="s">
        <v>95</v>
      </c>
      <c r="D101" s="50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1:17" ht="15.75">
      <c r="A102" s="3" t="s">
        <v>94</v>
      </c>
      <c r="D102" s="50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0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0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0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0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0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0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0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0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0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0"/>
      <c r="I112" s="15"/>
      <c r="J112" s="12"/>
      <c r="K112" s="12"/>
      <c r="L112" s="12"/>
      <c r="M112" s="12"/>
      <c r="N112" s="12"/>
      <c r="O112" s="12"/>
      <c r="P112" s="12"/>
      <c r="Q112" s="12"/>
    </row>
    <row r="113" spans="4:17" ht="15.75">
      <c r="D113" s="50"/>
      <c r="I113" s="15"/>
      <c r="J113" s="12"/>
      <c r="K113" s="12"/>
      <c r="L113" s="12"/>
      <c r="M113" s="12"/>
      <c r="N113" s="12"/>
      <c r="O113" s="12"/>
      <c r="P113" s="12"/>
      <c r="Q113" s="12"/>
    </row>
    <row r="114" spans="4:17" ht="15.75">
      <c r="D114" s="50"/>
      <c r="I114" s="15"/>
      <c r="J114" s="12"/>
      <c r="K114" s="12"/>
      <c r="L114" s="12"/>
      <c r="M114" s="12"/>
      <c r="N114" s="12"/>
      <c r="O114" s="12"/>
      <c r="P114" s="12"/>
      <c r="Q114" s="12"/>
    </row>
    <row r="115" ht="15.75">
      <c r="Q115" s="12"/>
    </row>
    <row r="116" spans="1:17" ht="18">
      <c r="A116" s="81">
        <v>5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12"/>
    </row>
    <row r="117" spans="1:17" ht="20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12"/>
    </row>
    <row r="118" spans="1:17" ht="20.25">
      <c r="A118" s="82" t="s">
        <v>32</v>
      </c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12"/>
    </row>
    <row r="119" spans="1:17" ht="20.25">
      <c r="A119" s="83" t="str">
        <f>$A$3</f>
        <v>FINANCIAL STATUS AS OF FEBRUARY 28, 2009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12"/>
    </row>
    <row r="120" spans="1:17" ht="15.75">
      <c r="A120" s="4"/>
      <c r="H120" s="5" t="str">
        <f>$H$4</f>
        <v>SFY 2008-09</v>
      </c>
      <c r="Q120" s="12"/>
    </row>
    <row r="121" spans="2:17" ht="15.75">
      <c r="B121" s="6">
        <v>-1</v>
      </c>
      <c r="C121" s="7"/>
      <c r="D121" s="6">
        <v>-2</v>
      </c>
      <c r="E121" s="6"/>
      <c r="F121" s="6">
        <v>-3</v>
      </c>
      <c r="G121" s="6">
        <v>-4</v>
      </c>
      <c r="H121" s="7"/>
      <c r="I121" s="6">
        <v>-5</v>
      </c>
      <c r="J121" s="6">
        <v>-6</v>
      </c>
      <c r="K121" s="6"/>
      <c r="L121" s="6">
        <v>-7</v>
      </c>
      <c r="M121" s="7"/>
      <c r="N121" s="38">
        <v>-8</v>
      </c>
      <c r="O121" s="7"/>
      <c r="P121" s="6">
        <v>-9</v>
      </c>
      <c r="Q121" s="12"/>
    </row>
    <row r="122" spans="16:17" ht="15.75">
      <c r="P122" s="8" t="s">
        <v>0</v>
      </c>
      <c r="Q122" s="12"/>
    </row>
    <row r="123" spans="6:17" ht="15.75">
      <c r="F123" s="8" t="s">
        <v>0</v>
      </c>
      <c r="G123" s="8" t="s">
        <v>1</v>
      </c>
      <c r="I123" s="8" t="s">
        <v>2</v>
      </c>
      <c r="J123" s="8" t="s">
        <v>3</v>
      </c>
      <c r="K123" s="8"/>
      <c r="L123" s="8" t="str">
        <f>$L$7</f>
        <v>2008-2009</v>
      </c>
      <c r="N123" s="39" t="s">
        <v>2</v>
      </c>
      <c r="P123" s="8" t="s">
        <v>2</v>
      </c>
      <c r="Q123" s="12"/>
    </row>
    <row r="124" spans="2:17" ht="15.75">
      <c r="B124" s="8" t="s">
        <v>4</v>
      </c>
      <c r="D124" s="8" t="str">
        <f>$D$8</f>
        <v>2008-2009</v>
      </c>
      <c r="E124" s="8"/>
      <c r="F124" s="8" t="s">
        <v>2</v>
      </c>
      <c r="G124" s="8" t="s">
        <v>5</v>
      </c>
      <c r="I124" s="8" t="s">
        <v>5</v>
      </c>
      <c r="J124" s="8" t="s">
        <v>5</v>
      </c>
      <c r="K124" s="8"/>
      <c r="L124" s="8" t="s">
        <v>2</v>
      </c>
      <c r="N124" s="39" t="s">
        <v>46</v>
      </c>
      <c r="P124" s="8" t="s">
        <v>6</v>
      </c>
      <c r="Q124" s="12"/>
    </row>
    <row r="125" spans="2:17" ht="15.75">
      <c r="B125" s="8" t="s">
        <v>7</v>
      </c>
      <c r="D125" s="8" t="s">
        <v>8</v>
      </c>
      <c r="E125" s="8"/>
      <c r="F125" s="8" t="s">
        <v>9</v>
      </c>
      <c r="G125" s="8" t="s">
        <v>10</v>
      </c>
      <c r="I125" s="8" t="s">
        <v>36</v>
      </c>
      <c r="J125" s="8" t="s">
        <v>11</v>
      </c>
      <c r="K125" s="8"/>
      <c r="L125" s="8" t="s">
        <v>68</v>
      </c>
      <c r="N125" s="39" t="s">
        <v>6</v>
      </c>
      <c r="P125" s="8" t="s">
        <v>40</v>
      </c>
      <c r="Q125" s="12"/>
    </row>
    <row r="126" spans="2:17" ht="15.75">
      <c r="B126" s="9" t="str">
        <f>$B$10</f>
        <v>on 4/1/08</v>
      </c>
      <c r="D126" s="9" t="s">
        <v>9</v>
      </c>
      <c r="E126" s="9"/>
      <c r="F126" s="62" t="str">
        <f>$F$10</f>
        <v>2008-2009</v>
      </c>
      <c r="G126" s="62">
        <f>$G$10</f>
        <v>39872</v>
      </c>
      <c r="H126" s="29"/>
      <c r="I126" s="9" t="s">
        <v>37</v>
      </c>
      <c r="J126" s="9" t="s">
        <v>2</v>
      </c>
      <c r="K126" s="9"/>
      <c r="L126" s="9" t="s">
        <v>5</v>
      </c>
      <c r="M126" s="29"/>
      <c r="N126" s="40" t="str">
        <f>$N$10</f>
        <v>at 3/31/09</v>
      </c>
      <c r="P126" s="9" t="s">
        <v>37</v>
      </c>
      <c r="Q126" s="12"/>
    </row>
    <row r="127" ht="15.75">
      <c r="Q127" s="12"/>
    </row>
    <row r="128" spans="1:18" ht="18">
      <c r="A128" s="10" t="s">
        <v>12</v>
      </c>
      <c r="B128" s="12"/>
      <c r="D128" s="12"/>
      <c r="E128" s="12"/>
      <c r="F128" s="12"/>
      <c r="G128" s="12"/>
      <c r="H128" s="12"/>
      <c r="I128" s="12"/>
      <c r="J128" s="12"/>
      <c r="K128" s="12"/>
      <c r="L128" s="12"/>
      <c r="P128" s="12"/>
      <c r="Q128" s="12"/>
      <c r="R128" s="51"/>
    </row>
    <row r="129" spans="1:18" ht="15.75">
      <c r="A129" s="13" t="s">
        <v>13</v>
      </c>
      <c r="B129" s="51">
        <f>('[5]OHE '!$C$13)</f>
        <v>3776977</v>
      </c>
      <c r="D129" s="18"/>
      <c r="E129" s="14"/>
      <c r="F129" s="15">
        <f>B129</f>
        <v>3776977</v>
      </c>
      <c r="G129" s="51">
        <f>'[5]OHE '!$I$13</f>
        <v>3308875</v>
      </c>
      <c r="H129" s="12"/>
      <c r="I129" s="26">
        <f>J129-G129</f>
        <v>468102</v>
      </c>
      <c r="J129" s="15">
        <f>F129</f>
        <v>3776977</v>
      </c>
      <c r="K129" s="15"/>
      <c r="L129" s="15">
        <f>F129-J129</f>
        <v>0</v>
      </c>
      <c r="N129" s="3">
        <f>L129-R129</f>
        <v>0</v>
      </c>
      <c r="P129" s="16"/>
      <c r="Q129" s="12"/>
      <c r="R129" s="51">
        <v>0</v>
      </c>
    </row>
    <row r="130" spans="1:18" ht="15.75">
      <c r="A130" s="13" t="s">
        <v>14</v>
      </c>
      <c r="B130" s="54">
        <f>('[5]OHE '!$C$14)</f>
        <v>952344</v>
      </c>
      <c r="C130" s="4"/>
      <c r="D130" s="18"/>
      <c r="E130" s="28"/>
      <c r="F130" s="21">
        <f>B130</f>
        <v>952344</v>
      </c>
      <c r="G130" s="54">
        <f>'[5]OHE '!$I$14</f>
        <v>294490</v>
      </c>
      <c r="H130" s="22"/>
      <c r="I130" s="67">
        <f>J130-G130</f>
        <v>657854</v>
      </c>
      <c r="J130" s="21">
        <f>F130</f>
        <v>952344</v>
      </c>
      <c r="K130" s="21"/>
      <c r="L130" s="21">
        <f>F130-J130</f>
        <v>0</v>
      </c>
      <c r="M130" s="4"/>
      <c r="N130" s="4">
        <f>L130-R130</f>
        <v>0</v>
      </c>
      <c r="P130" s="18"/>
      <c r="Q130" s="12"/>
      <c r="R130" s="50">
        <f>'[5]OHE '!$W$14</f>
        <v>0</v>
      </c>
    </row>
    <row r="131" spans="1:18" ht="15.75">
      <c r="A131" s="13" t="s">
        <v>96</v>
      </c>
      <c r="B131" s="52">
        <f>('[5]OHE '!$C$16)</f>
        <v>2826454</v>
      </c>
      <c r="D131" s="18"/>
      <c r="E131" s="28"/>
      <c r="F131" s="27">
        <f>B131</f>
        <v>2826454</v>
      </c>
      <c r="G131" s="52">
        <f>('[5]OHE '!$I$16)</f>
        <v>1639807</v>
      </c>
      <c r="H131" s="23"/>
      <c r="I131" s="52">
        <f>('[5]OHE '!$M$16)</f>
        <v>2621017</v>
      </c>
      <c r="J131" s="52">
        <f>('[5]OHE '!$O$16)</f>
        <v>4260824</v>
      </c>
      <c r="K131" s="27"/>
      <c r="L131" s="27">
        <f>F131-J131</f>
        <v>-1434370</v>
      </c>
      <c r="M131" s="40" t="s">
        <v>41</v>
      </c>
      <c r="N131" s="29">
        <f>L131-R131</f>
        <v>-1434370</v>
      </c>
      <c r="P131" s="18"/>
      <c r="Q131" s="12"/>
      <c r="R131" s="50"/>
    </row>
    <row r="132" spans="1:18" ht="15.75">
      <c r="A132" s="19" t="s">
        <v>15</v>
      </c>
      <c r="B132" s="51">
        <f>'[5]OHE '!$C$17</f>
        <v>7555775</v>
      </c>
      <c r="D132" s="16"/>
      <c r="E132" s="15"/>
      <c r="F132" s="15">
        <f>B132</f>
        <v>7555775</v>
      </c>
      <c r="G132" s="51">
        <f>SUM(G129:G131)</f>
        <v>5243172</v>
      </c>
      <c r="H132" s="12"/>
      <c r="I132" s="26">
        <f>J132-G132</f>
        <v>3746973</v>
      </c>
      <c r="J132" s="15">
        <f>SUM(J129:J131)</f>
        <v>8990145</v>
      </c>
      <c r="K132" s="15"/>
      <c r="L132" s="15">
        <f>SUM(L129:L131)</f>
        <v>-1434370</v>
      </c>
      <c r="N132" s="15">
        <f>SUM(N129:N131)</f>
        <v>-1434370</v>
      </c>
      <c r="P132" s="16"/>
      <c r="Q132" s="12"/>
      <c r="R132" s="50">
        <f>'[5]OHE '!$W$15</f>
        <v>0</v>
      </c>
    </row>
    <row r="133" spans="6:17" ht="15.75">
      <c r="F133" s="12"/>
      <c r="G133" s="12"/>
      <c r="H133" s="12"/>
      <c r="I133" s="12"/>
      <c r="J133" s="30"/>
      <c r="K133" s="30"/>
      <c r="L133" s="12"/>
      <c r="Q133" s="12"/>
    </row>
    <row r="134" spans="2:18" ht="15.75">
      <c r="B134" s="51"/>
      <c r="C134" s="12"/>
      <c r="D134" s="51"/>
      <c r="E134" s="15"/>
      <c r="F134" s="21"/>
      <c r="G134" s="51"/>
      <c r="H134" s="12"/>
      <c r="I134" s="15"/>
      <c r="J134" s="51"/>
      <c r="K134" s="51"/>
      <c r="L134" s="15"/>
      <c r="P134" s="15"/>
      <c r="Q134" s="12"/>
      <c r="R134" s="3">
        <f>'[5]OHE '!$W$40</f>
        <v>0</v>
      </c>
    </row>
    <row r="135" ht="15.75">
      <c r="Q135" s="12"/>
    </row>
    <row r="136" spans="1:17" ht="18">
      <c r="A136" s="10" t="s">
        <v>16</v>
      </c>
      <c r="B136" s="11"/>
      <c r="C136" s="11"/>
      <c r="D136" s="11"/>
      <c r="E136" s="11"/>
      <c r="L136" s="11"/>
      <c r="M136" s="11"/>
      <c r="N136" s="11"/>
      <c r="O136" s="11"/>
      <c r="Q136" s="12"/>
    </row>
    <row r="137" spans="1:17" ht="15.75">
      <c r="A137" s="24" t="s">
        <v>21</v>
      </c>
      <c r="B137" s="11"/>
      <c r="C137" s="11"/>
      <c r="D137" s="11"/>
      <c r="E137" s="11"/>
      <c r="F137" s="12"/>
      <c r="G137" s="12"/>
      <c r="H137" s="12"/>
      <c r="I137" s="12"/>
      <c r="J137" s="12"/>
      <c r="K137" s="12"/>
      <c r="L137" s="11"/>
      <c r="M137" s="11"/>
      <c r="N137" s="11"/>
      <c r="O137" s="11"/>
      <c r="P137" s="12"/>
      <c r="Q137" s="12"/>
    </row>
    <row r="138" spans="1:18" ht="15.75">
      <c r="A138" s="13" t="s">
        <v>13</v>
      </c>
      <c r="B138" s="11"/>
      <c r="C138" s="11"/>
      <c r="D138" s="11"/>
      <c r="E138" s="11"/>
      <c r="F138" s="51">
        <f>'[5]OHE '!$G$23</f>
        <v>0</v>
      </c>
      <c r="G138" s="51">
        <f>'[5]OHE '!$I$23</f>
        <v>0</v>
      </c>
      <c r="H138" s="12"/>
      <c r="I138" s="15">
        <f>J138-G138</f>
        <v>0</v>
      </c>
      <c r="J138" s="15">
        <f>F138</f>
        <v>0</v>
      </c>
      <c r="K138" s="15"/>
      <c r="L138" s="11"/>
      <c r="M138" s="11"/>
      <c r="N138" s="11"/>
      <c r="O138" s="11"/>
      <c r="P138" s="15">
        <f>F138-J138</f>
        <v>0</v>
      </c>
      <c r="Q138" s="12"/>
      <c r="R138" s="3">
        <f>'[5]OHE '!$W$23</f>
        <v>0</v>
      </c>
    </row>
    <row r="139" spans="1:18" ht="15.75">
      <c r="A139" s="13" t="s">
        <v>14</v>
      </c>
      <c r="B139" s="11"/>
      <c r="C139" s="11"/>
      <c r="D139" s="11"/>
      <c r="E139" s="11"/>
      <c r="F139" s="51">
        <f>'[5]OHE '!$G$24</f>
        <v>0</v>
      </c>
      <c r="G139" s="51">
        <f>'[5]OHE '!$I$24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  <c r="R139" s="3">
        <f>'[5]OHE '!$W$24</f>
        <v>0</v>
      </c>
    </row>
    <row r="140" spans="1:18" ht="15.75">
      <c r="A140" s="13" t="s">
        <v>18</v>
      </c>
      <c r="B140" s="11"/>
      <c r="C140" s="11"/>
      <c r="D140" s="11"/>
      <c r="E140" s="11"/>
      <c r="F140" s="53">
        <f>'[5]OHE '!$G$25</f>
        <v>0</v>
      </c>
      <c r="G140" s="53">
        <f>'[5]OHE '!$I$25</f>
        <v>0</v>
      </c>
      <c r="H140" s="23"/>
      <c r="I140" s="27">
        <f>J140-G140</f>
        <v>0</v>
      </c>
      <c r="J140" s="27">
        <f>F140</f>
        <v>0</v>
      </c>
      <c r="K140" s="21"/>
      <c r="L140" s="11"/>
      <c r="M140" s="11"/>
      <c r="N140" s="11"/>
      <c r="O140" s="11"/>
      <c r="P140" s="27">
        <f>F140-J140</f>
        <v>0</v>
      </c>
      <c r="Q140" s="12"/>
      <c r="R140" s="3">
        <f>'[5]OHE '!$W$25</f>
        <v>0</v>
      </c>
    </row>
    <row r="141" spans="1:18" ht="15.75">
      <c r="A141" s="19" t="s">
        <v>15</v>
      </c>
      <c r="B141" s="11"/>
      <c r="C141" s="11"/>
      <c r="D141" s="11"/>
      <c r="E141" s="11"/>
      <c r="F141" s="51">
        <f>'[5]OHE '!$G$26</f>
        <v>0</v>
      </c>
      <c r="G141" s="51">
        <f>'[5]OHE '!$I$26</f>
        <v>0</v>
      </c>
      <c r="H141" s="12"/>
      <c r="I141" s="15">
        <f>J141-G141</f>
        <v>0</v>
      </c>
      <c r="J141" s="15">
        <f>F141</f>
        <v>0</v>
      </c>
      <c r="K141" s="15"/>
      <c r="L141" s="11"/>
      <c r="M141" s="11"/>
      <c r="N141" s="11"/>
      <c r="O141" s="11"/>
      <c r="P141" s="15">
        <f>F141-J141</f>
        <v>0</v>
      </c>
      <c r="Q141" s="12"/>
      <c r="R141" s="3">
        <f>'[5]OHE '!$W$26</f>
        <v>0</v>
      </c>
    </row>
    <row r="142" spans="6:17" ht="15.75">
      <c r="F142" s="12"/>
      <c r="G142" s="12"/>
      <c r="H142" s="12"/>
      <c r="I142" s="12"/>
      <c r="J142" s="12"/>
      <c r="K142" s="12"/>
      <c r="P142" s="12"/>
      <c r="Q142" s="12"/>
    </row>
    <row r="143" spans="1:17" ht="15.75">
      <c r="A143" s="24" t="s">
        <v>19</v>
      </c>
      <c r="B143" s="11"/>
      <c r="C143" s="11"/>
      <c r="D143" s="11"/>
      <c r="E143" s="11"/>
      <c r="F143" s="12"/>
      <c r="G143" s="12"/>
      <c r="H143" s="12"/>
      <c r="I143" s="12"/>
      <c r="J143" s="12"/>
      <c r="K143" s="12"/>
      <c r="L143" s="11"/>
      <c r="M143" s="11"/>
      <c r="N143" s="11"/>
      <c r="O143" s="11"/>
      <c r="P143" s="12"/>
      <c r="Q143" s="12"/>
    </row>
    <row r="144" spans="1:18" ht="15.75">
      <c r="A144" s="13" t="s">
        <v>13</v>
      </c>
      <c r="B144" s="11"/>
      <c r="C144" s="11"/>
      <c r="D144" s="11"/>
      <c r="E144" s="11"/>
      <c r="F144" s="51">
        <f>'[5]OHE '!$G$29</f>
        <v>966383</v>
      </c>
      <c r="G144" s="51">
        <f>'[5]OHE '!$I$29</f>
        <v>521894</v>
      </c>
      <c r="H144" s="12"/>
      <c r="I144" s="15">
        <f>J144-G144</f>
        <v>444489</v>
      </c>
      <c r="J144" s="15">
        <f>F144</f>
        <v>966383</v>
      </c>
      <c r="K144" s="15"/>
      <c r="L144" s="11"/>
      <c r="M144" s="11"/>
      <c r="N144" s="11"/>
      <c r="O144" s="11"/>
      <c r="P144" s="15">
        <f>F144-J144</f>
        <v>0</v>
      </c>
      <c r="Q144" s="12"/>
      <c r="R144" s="3">
        <f>'[5]OHE '!$W$29</f>
        <v>0</v>
      </c>
    </row>
    <row r="145" spans="1:18" ht="15.75">
      <c r="A145" s="13" t="s">
        <v>14</v>
      </c>
      <c r="B145" s="11"/>
      <c r="C145" s="11"/>
      <c r="D145" s="11"/>
      <c r="E145" s="11"/>
      <c r="F145" s="51">
        <f>'[5]OHE '!$G$30</f>
        <v>359958</v>
      </c>
      <c r="G145" s="51">
        <f>'[5]OHE '!$I$30</f>
        <v>6295</v>
      </c>
      <c r="H145" s="12"/>
      <c r="I145" s="15">
        <f>J145-G145</f>
        <v>353663</v>
      </c>
      <c r="J145" s="15">
        <f>F145</f>
        <v>359958</v>
      </c>
      <c r="K145" s="15"/>
      <c r="L145" s="11"/>
      <c r="M145" s="11"/>
      <c r="N145" s="11"/>
      <c r="O145" s="11"/>
      <c r="P145" s="15">
        <f>F145-J145</f>
        <v>0</v>
      </c>
      <c r="Q145" s="12"/>
      <c r="R145" s="3">
        <f>'[5]OHE '!$W$30</f>
        <v>0</v>
      </c>
    </row>
    <row r="146" spans="1:18" ht="15.75">
      <c r="A146" s="13" t="s">
        <v>18</v>
      </c>
      <c r="B146" s="11"/>
      <c r="C146" s="11"/>
      <c r="D146" s="11"/>
      <c r="E146" s="11"/>
      <c r="F146" s="53">
        <f>'[5]OHE '!$G$31</f>
        <v>338447</v>
      </c>
      <c r="G146" s="53">
        <f>'[5]OHE '!$I$31</f>
        <v>58693</v>
      </c>
      <c r="H146" s="23"/>
      <c r="I146" s="27">
        <f>J146-G146</f>
        <v>279754</v>
      </c>
      <c r="J146" s="27">
        <f>F146</f>
        <v>338447</v>
      </c>
      <c r="K146" s="21"/>
      <c r="L146" s="11"/>
      <c r="M146" s="11"/>
      <c r="N146" s="11"/>
      <c r="O146" s="11"/>
      <c r="P146" s="27">
        <f>F146-J146</f>
        <v>0</v>
      </c>
      <c r="Q146" s="12"/>
      <c r="R146" s="3">
        <f>'[5]OHE '!$W$31</f>
        <v>0</v>
      </c>
    </row>
    <row r="147" spans="1:18" ht="15.75">
      <c r="A147" s="19" t="s">
        <v>15</v>
      </c>
      <c r="B147" s="11"/>
      <c r="C147" s="11"/>
      <c r="D147" s="11"/>
      <c r="E147" s="11"/>
      <c r="F147" s="51">
        <f>'[5]OHE '!$G$32</f>
        <v>1664788</v>
      </c>
      <c r="G147" s="51">
        <f>'[5]OHE '!$I$32</f>
        <v>586882</v>
      </c>
      <c r="H147" s="12"/>
      <c r="I147" s="15">
        <f>J147-G147</f>
        <v>1077906</v>
      </c>
      <c r="J147" s="15">
        <f>F147</f>
        <v>1664788</v>
      </c>
      <c r="K147" s="15"/>
      <c r="L147" s="11"/>
      <c r="M147" s="11"/>
      <c r="N147" s="11"/>
      <c r="O147" s="11"/>
      <c r="P147" s="15">
        <f>F147-J147</f>
        <v>0</v>
      </c>
      <c r="Q147" s="12"/>
      <c r="R147" s="3">
        <f>'[5]OHE '!$W$32</f>
        <v>0</v>
      </c>
    </row>
    <row r="148" spans="1:17" ht="15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Q148" s="12"/>
    </row>
    <row r="149" spans="1:17" ht="15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Q149" s="12"/>
    </row>
    <row r="150" spans="1:17" ht="18">
      <c r="A150" s="31" t="s">
        <v>20</v>
      </c>
      <c r="B150" s="12"/>
      <c r="C150" s="3" t="s">
        <v>42</v>
      </c>
      <c r="D150" s="12"/>
      <c r="E150" s="12"/>
      <c r="F150" s="12"/>
      <c r="G150" s="12"/>
      <c r="H150" s="12"/>
      <c r="I150" s="12"/>
      <c r="J150" s="12"/>
      <c r="K150" s="12"/>
      <c r="L150" s="12"/>
      <c r="P150" s="12"/>
      <c r="Q150" s="12"/>
    </row>
    <row r="151" spans="1:18" ht="15.75">
      <c r="A151" s="32" t="s">
        <v>56</v>
      </c>
      <c r="B151" s="51">
        <f>'[5]OHE '!$C$36</f>
        <v>1070862</v>
      </c>
      <c r="D151" s="51">
        <f>'[5]OHE '!$E$36</f>
        <v>2900000</v>
      </c>
      <c r="E151" s="15"/>
      <c r="F151" s="21">
        <f>B151+D151</f>
        <v>3970862</v>
      </c>
      <c r="G151" s="51">
        <f>'[5]OHE '!$I$36</f>
        <v>2109126</v>
      </c>
      <c r="H151" s="12"/>
      <c r="I151" s="15">
        <f>J151-G151</f>
        <v>142418</v>
      </c>
      <c r="J151" s="51">
        <f>'[5]OHE '!$O$36</f>
        <v>2251544</v>
      </c>
      <c r="K151" s="51"/>
      <c r="L151" s="15">
        <f>D151-J151</f>
        <v>648456</v>
      </c>
      <c r="N151" s="3">
        <f>L151-R151</f>
        <v>848456</v>
      </c>
      <c r="P151" s="15">
        <f>F151-J151</f>
        <v>1719318</v>
      </c>
      <c r="Q151" s="33"/>
      <c r="R151" s="55">
        <f>'[5]OHE '!$W$36</f>
        <v>-200000</v>
      </c>
    </row>
    <row r="152" spans="1:18" ht="15.75">
      <c r="A152" s="32" t="s">
        <v>57</v>
      </c>
      <c r="B152" s="51">
        <f>'[5]OHE '!$C$37</f>
        <v>2105982</v>
      </c>
      <c r="C152" s="12"/>
      <c r="D152" s="51">
        <f>'[5]OHE '!$E$37</f>
        <v>210000</v>
      </c>
      <c r="E152" s="15"/>
      <c r="F152" s="21">
        <f>B152+D152</f>
        <v>2315982</v>
      </c>
      <c r="G152" s="51">
        <f>'[5]OHE '!$I$37</f>
        <v>158207</v>
      </c>
      <c r="H152" s="12"/>
      <c r="I152" s="15">
        <f>J152-G152</f>
        <v>41793</v>
      </c>
      <c r="J152" s="51">
        <f>'[5]OHE '!$O$37</f>
        <v>200000</v>
      </c>
      <c r="K152" s="51"/>
      <c r="L152" s="15">
        <f>D152-J152</f>
        <v>10000</v>
      </c>
      <c r="N152" s="3">
        <f>L152-R152</f>
        <v>10000</v>
      </c>
      <c r="O152" s="34"/>
      <c r="P152" s="15">
        <f>F152-J152</f>
        <v>2115982</v>
      </c>
      <c r="Q152" s="12"/>
      <c r="R152" s="55">
        <f>'[5]OHE '!$W$37</f>
        <v>0</v>
      </c>
    </row>
    <row r="153" spans="1:18" ht="15.75">
      <c r="A153" s="32" t="s">
        <v>58</v>
      </c>
      <c r="B153" s="51">
        <f>'[5]OHE '!$C$38</f>
        <v>3495609</v>
      </c>
      <c r="C153" s="12"/>
      <c r="D153" s="51">
        <f>'[5]OHE '!$E$38</f>
        <v>7000000</v>
      </c>
      <c r="E153" s="15"/>
      <c r="F153" s="21">
        <f>B153+D153</f>
        <v>10495609</v>
      </c>
      <c r="G153" s="51">
        <f>'[5]OHE '!$I$38</f>
        <v>5391492</v>
      </c>
      <c r="H153" s="12"/>
      <c r="I153" s="15">
        <f>J153-G153</f>
        <v>559311</v>
      </c>
      <c r="J153" s="51">
        <f>'[5]OHE '!$O$38</f>
        <v>5950803</v>
      </c>
      <c r="K153" s="51"/>
      <c r="L153" s="15">
        <f>D153-J153</f>
        <v>1049197</v>
      </c>
      <c r="N153" s="3">
        <f>L153-R153</f>
        <v>1282343</v>
      </c>
      <c r="P153" s="15">
        <f>F153-J153</f>
        <v>4544806</v>
      </c>
      <c r="Q153" s="12"/>
      <c r="R153" s="50">
        <f>'[5]OHE '!$W$38</f>
        <v>-233146</v>
      </c>
    </row>
    <row r="154" spans="1:18" ht="15.75">
      <c r="A154" s="32" t="s">
        <v>72</v>
      </c>
      <c r="B154" s="51">
        <f>'[5]OHE '!$C$39</f>
        <v>14321</v>
      </c>
      <c r="C154" s="12"/>
      <c r="D154" s="51">
        <f>'[5]OHE '!$E$39</f>
        <v>94000</v>
      </c>
      <c r="E154" s="15"/>
      <c r="F154" s="21">
        <f>B154+D154</f>
        <v>108321</v>
      </c>
      <c r="G154" s="51">
        <f>'[5]OHE '!$I$39</f>
        <v>14229</v>
      </c>
      <c r="H154" s="12"/>
      <c r="I154" s="73">
        <f>J154-G154</f>
        <v>41296</v>
      </c>
      <c r="J154" s="51">
        <f>'[5]OHE '!$O$39</f>
        <v>55525</v>
      </c>
      <c r="K154" s="51"/>
      <c r="L154" s="15">
        <f>D154-J154</f>
        <v>38475</v>
      </c>
      <c r="N154" s="3">
        <f>L154-R154</f>
        <v>38475</v>
      </c>
      <c r="P154" s="15">
        <f>F154-J154</f>
        <v>52796</v>
      </c>
      <c r="Q154" s="12"/>
      <c r="R154" s="3">
        <f>'[5]OHE '!$W$39</f>
        <v>0</v>
      </c>
    </row>
    <row r="155" spans="1:17" ht="15.75">
      <c r="A155" s="32"/>
      <c r="B155" s="51"/>
      <c r="C155" s="12"/>
      <c r="D155" s="51"/>
      <c r="E155" s="15"/>
      <c r="F155" s="21"/>
      <c r="G155" s="51"/>
      <c r="H155" s="12"/>
      <c r="I155" s="15"/>
      <c r="J155" s="51"/>
      <c r="K155" s="51"/>
      <c r="L155" s="15"/>
      <c r="P155" s="15"/>
      <c r="Q155" s="12"/>
    </row>
    <row r="156" spans="2:17" ht="15.75">
      <c r="B156" s="51"/>
      <c r="C156" s="12"/>
      <c r="D156" s="51"/>
      <c r="E156" s="15"/>
      <c r="F156" s="21"/>
      <c r="G156" s="51"/>
      <c r="H156" s="12"/>
      <c r="I156" s="15"/>
      <c r="J156" s="51"/>
      <c r="K156" s="51"/>
      <c r="L156" s="15"/>
      <c r="P156" s="15"/>
      <c r="Q156" s="12"/>
    </row>
    <row r="157" spans="17:18" ht="15.75">
      <c r="Q157" s="12"/>
      <c r="R157" s="50"/>
    </row>
    <row r="158" spans="17:18" ht="15.75">
      <c r="Q158" s="12"/>
      <c r="R158" s="50"/>
    </row>
    <row r="159" ht="15.75">
      <c r="Q159" s="12"/>
    </row>
    <row r="160" spans="1:17" ht="15.75">
      <c r="A160" s="3" t="s">
        <v>111</v>
      </c>
      <c r="Q160" s="12"/>
    </row>
    <row r="161" ht="15.75"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ht="15.75">
      <c r="Q169" s="12"/>
    </row>
    <row r="170" ht="15.75">
      <c r="Q170" s="12"/>
    </row>
    <row r="171" spans="1:17" ht="15.75">
      <c r="A171" s="13"/>
      <c r="Q171" s="12"/>
    </row>
    <row r="172" spans="1:17" ht="18">
      <c r="A172" s="81">
        <v>4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12"/>
    </row>
    <row r="173" spans="1:17" ht="20.2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12"/>
    </row>
    <row r="174" spans="1:17" ht="20.25">
      <c r="A174" s="82" t="s">
        <v>33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12"/>
    </row>
    <row r="175" spans="1:17" ht="20.25">
      <c r="A175" s="83" t="str">
        <f>$A$3</f>
        <v>FINANCIAL STATUS AS OF FEBRUARY 28, 2009</v>
      </c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12"/>
    </row>
    <row r="176" spans="1:17" ht="15.75">
      <c r="A176" s="4"/>
      <c r="H176" s="5" t="str">
        <f>$H$4</f>
        <v>SFY 2008-09</v>
      </c>
      <c r="Q176" s="12"/>
    </row>
    <row r="177" spans="2:18" ht="15.75">
      <c r="B177" s="6">
        <v>-1</v>
      </c>
      <c r="C177" s="7"/>
      <c r="D177" s="6">
        <v>-2</v>
      </c>
      <c r="E177" s="6"/>
      <c r="F177" s="6">
        <v>-3</v>
      </c>
      <c r="G177" s="6">
        <v>-4</v>
      </c>
      <c r="H177" s="7"/>
      <c r="I177" s="6">
        <v>-5</v>
      </c>
      <c r="J177" s="6">
        <v>-6</v>
      </c>
      <c r="K177" s="6"/>
      <c r="L177" s="6">
        <v>-7</v>
      </c>
      <c r="M177" s="7"/>
      <c r="N177" s="38">
        <v>-8</v>
      </c>
      <c r="O177" s="7"/>
      <c r="P177" s="6">
        <v>-9</v>
      </c>
      <c r="Q177" s="12"/>
      <c r="R177" s="38">
        <v>-10</v>
      </c>
    </row>
    <row r="178" spans="16:17" ht="15.75">
      <c r="P178" s="8" t="s">
        <v>0</v>
      </c>
      <c r="Q178" s="12"/>
    </row>
    <row r="179" spans="6:17" ht="15.75">
      <c r="F179" s="8" t="s">
        <v>0</v>
      </c>
      <c r="G179" s="8" t="s">
        <v>1</v>
      </c>
      <c r="I179" s="8" t="s">
        <v>2</v>
      </c>
      <c r="J179" s="8" t="s">
        <v>3</v>
      </c>
      <c r="K179" s="8"/>
      <c r="L179" s="8" t="str">
        <f>$L$7</f>
        <v>2008-2009</v>
      </c>
      <c r="N179" s="39" t="s">
        <v>2</v>
      </c>
      <c r="P179" s="8" t="s">
        <v>2</v>
      </c>
      <c r="Q179" s="12"/>
    </row>
    <row r="180" spans="2:18" ht="15.75">
      <c r="B180" s="8" t="s">
        <v>4</v>
      </c>
      <c r="D180" s="8" t="str">
        <f>$D$8</f>
        <v>2008-2009</v>
      </c>
      <c r="E180" s="8"/>
      <c r="F180" s="8" t="s">
        <v>2</v>
      </c>
      <c r="G180" s="8" t="s">
        <v>5</v>
      </c>
      <c r="I180" s="8" t="s">
        <v>5</v>
      </c>
      <c r="J180" s="8" t="s">
        <v>5</v>
      </c>
      <c r="K180" s="8"/>
      <c r="L180" s="8" t="s">
        <v>2</v>
      </c>
      <c r="N180" s="39" t="s">
        <v>46</v>
      </c>
      <c r="P180" s="8" t="s">
        <v>6</v>
      </c>
      <c r="Q180" s="12"/>
      <c r="R180" s="41" t="s">
        <v>51</v>
      </c>
    </row>
    <row r="181" spans="2:18" ht="15.75">
      <c r="B181" s="8" t="s">
        <v>7</v>
      </c>
      <c r="D181" s="8" t="s">
        <v>8</v>
      </c>
      <c r="E181" s="8"/>
      <c r="F181" s="8" t="s">
        <v>9</v>
      </c>
      <c r="G181" s="8" t="s">
        <v>10</v>
      </c>
      <c r="I181" s="8" t="s">
        <v>36</v>
      </c>
      <c r="J181" s="8" t="s">
        <v>11</v>
      </c>
      <c r="K181" s="8"/>
      <c r="L181" s="8" t="s">
        <v>68</v>
      </c>
      <c r="N181" s="39" t="s">
        <v>6</v>
      </c>
      <c r="P181" s="8" t="s">
        <v>40</v>
      </c>
      <c r="Q181" s="12"/>
      <c r="R181" s="41" t="s">
        <v>48</v>
      </c>
    </row>
    <row r="182" spans="2:18" ht="15.75">
      <c r="B182" s="9" t="str">
        <f>$B$10</f>
        <v>on 4/1/08</v>
      </c>
      <c r="D182" s="9" t="s">
        <v>9</v>
      </c>
      <c r="E182" s="9"/>
      <c r="F182" s="62" t="str">
        <f>$F$10</f>
        <v>2008-2009</v>
      </c>
      <c r="G182" s="62">
        <f>$G$10</f>
        <v>39872</v>
      </c>
      <c r="H182" s="29"/>
      <c r="I182" s="9" t="s">
        <v>37</v>
      </c>
      <c r="J182" s="9" t="s">
        <v>2</v>
      </c>
      <c r="K182" s="9"/>
      <c r="L182" s="9" t="s">
        <v>5</v>
      </c>
      <c r="M182" s="29"/>
      <c r="N182" s="40" t="str">
        <f>$N$10</f>
        <v>at 3/31/09</v>
      </c>
      <c r="P182" s="9" t="s">
        <v>37</v>
      </c>
      <c r="Q182" s="12"/>
      <c r="R182" s="40" t="s">
        <v>49</v>
      </c>
    </row>
    <row r="183" ht="15.75">
      <c r="Q183" s="12"/>
    </row>
    <row r="184" spans="1:17" ht="18">
      <c r="A184" s="10" t="s">
        <v>12</v>
      </c>
      <c r="B184" s="12"/>
      <c r="D184" s="12"/>
      <c r="E184" s="12"/>
      <c r="P184" s="11"/>
      <c r="Q184" s="12"/>
    </row>
    <row r="185" spans="1:18" ht="15.75">
      <c r="A185" s="13" t="s">
        <v>13</v>
      </c>
      <c r="B185" s="51">
        <f>'[6]Final MFR'!C13</f>
        <v>679817</v>
      </c>
      <c r="D185" s="18"/>
      <c r="E185" s="14"/>
      <c r="F185" s="15">
        <f>'[6]Final MFR'!G13</f>
        <v>679817</v>
      </c>
      <c r="G185" s="51">
        <f>'[6]Final MFR'!I13</f>
        <v>559489</v>
      </c>
      <c r="H185" s="12"/>
      <c r="I185" s="15">
        <f>'[6]Final MFR'!M13</f>
        <v>120328</v>
      </c>
      <c r="J185" s="15">
        <f>'[6]Final MFR'!O13</f>
        <v>679817</v>
      </c>
      <c r="K185" s="15"/>
      <c r="L185" s="15">
        <f>'[6]Final MFR'!Q13</f>
        <v>0</v>
      </c>
      <c r="M185" s="12"/>
      <c r="N185" s="12">
        <f>'[6]Final MFR'!S13</f>
        <v>0</v>
      </c>
      <c r="O185" s="12"/>
      <c r="P185" s="16"/>
      <c r="Q185" s="12"/>
      <c r="R185" s="50">
        <f>'[6]Final MFR'!W13</f>
        <v>0</v>
      </c>
    </row>
    <row r="186" spans="1:18" ht="15.75">
      <c r="A186" s="13" t="s">
        <v>14</v>
      </c>
      <c r="B186" s="52">
        <f>'[6]Final MFR'!C14</f>
        <v>101784</v>
      </c>
      <c r="D186" s="18"/>
      <c r="E186" s="28"/>
      <c r="F186" s="27">
        <f>'[6]Final MFR'!G14</f>
        <v>101784</v>
      </c>
      <c r="G186" s="52">
        <f>'[6]Final MFR'!I14</f>
        <v>14667</v>
      </c>
      <c r="H186" s="23"/>
      <c r="I186" s="27">
        <f>'[6]Final MFR'!M14</f>
        <v>87117</v>
      </c>
      <c r="J186" s="27">
        <f>'[6]Final MFR'!O14</f>
        <v>101784</v>
      </c>
      <c r="K186" s="27"/>
      <c r="L186" s="27">
        <f>'[6]Final MFR'!Q14</f>
        <v>0</v>
      </c>
      <c r="M186" s="23"/>
      <c r="N186" s="23">
        <f>'[6]Final MFR'!S14</f>
        <v>0</v>
      </c>
      <c r="O186" s="12"/>
      <c r="P186" s="18"/>
      <c r="Q186" s="12"/>
      <c r="R186" s="50">
        <f>'[6]Final MFR'!W14</f>
        <v>0</v>
      </c>
    </row>
    <row r="187" spans="1:18" ht="15.75">
      <c r="A187" s="19" t="s">
        <v>15</v>
      </c>
      <c r="B187" s="51">
        <f>'[6]Final MFR'!C15</f>
        <v>781601</v>
      </c>
      <c r="D187" s="18"/>
      <c r="E187" s="39"/>
      <c r="F187" s="15">
        <f>'[6]Final MFR'!G15</f>
        <v>781601</v>
      </c>
      <c r="G187" s="51">
        <f>'[6]Final MFR'!I15</f>
        <v>574156</v>
      </c>
      <c r="H187" s="12"/>
      <c r="I187" s="15">
        <f>'[6]Final MFR'!M15</f>
        <v>207445</v>
      </c>
      <c r="J187" s="15">
        <f>'[6]Final MFR'!O15</f>
        <v>781601</v>
      </c>
      <c r="K187" s="15"/>
      <c r="L187" s="15">
        <f>'[6]Final MFR'!Q15</f>
        <v>0</v>
      </c>
      <c r="M187" s="12"/>
      <c r="N187" s="12">
        <f>'[6]Final MFR'!S15</f>
        <v>0</v>
      </c>
      <c r="O187" s="12"/>
      <c r="P187" s="16"/>
      <c r="Q187" s="12"/>
      <c r="R187" s="50">
        <f>'[6]Final MFR'!W15</f>
        <v>0</v>
      </c>
    </row>
    <row r="188" ht="15.75">
      <c r="Q188" s="12"/>
    </row>
    <row r="189" ht="15.75">
      <c r="Q189" s="12"/>
    </row>
    <row r="190" spans="1:17" ht="18">
      <c r="A190" s="10" t="s">
        <v>16</v>
      </c>
      <c r="B190" s="11"/>
      <c r="C190" s="11"/>
      <c r="D190" s="11"/>
      <c r="E190" s="11"/>
      <c r="L190" s="11"/>
      <c r="M190" s="11"/>
      <c r="N190" s="11"/>
      <c r="O190" s="11"/>
      <c r="Q190" s="12"/>
    </row>
    <row r="191" spans="1:17" ht="15.75">
      <c r="A191" s="24" t="s">
        <v>21</v>
      </c>
      <c r="B191" s="11"/>
      <c r="C191" s="11"/>
      <c r="D191" s="11"/>
      <c r="E191" s="11"/>
      <c r="F191" s="12"/>
      <c r="G191" s="12"/>
      <c r="H191" s="12"/>
      <c r="I191" s="12"/>
      <c r="J191" s="12"/>
      <c r="K191" s="12"/>
      <c r="L191" s="11"/>
      <c r="M191" s="11"/>
      <c r="N191" s="11"/>
      <c r="O191" s="11"/>
      <c r="Q191" s="12"/>
    </row>
    <row r="192" spans="1:17" ht="15.75">
      <c r="A192" s="13" t="s">
        <v>13</v>
      </c>
      <c r="B192" s="11"/>
      <c r="C192" s="11"/>
      <c r="D192" s="11"/>
      <c r="E192" s="11"/>
      <c r="F192" s="51">
        <f>'[6]Final MFR'!G20</f>
        <v>3357762</v>
      </c>
      <c r="G192" s="51">
        <f>'[6]Final MFR'!I20</f>
        <v>39172</v>
      </c>
      <c r="H192" s="12"/>
      <c r="I192" s="15">
        <f>'[6]Final MFR'!M20</f>
        <v>3318590</v>
      </c>
      <c r="J192" s="15">
        <f>'[6]Final MFR'!O20</f>
        <v>3357762</v>
      </c>
      <c r="K192" s="15"/>
      <c r="L192" s="11"/>
      <c r="M192" s="11"/>
      <c r="N192" s="11"/>
      <c r="O192" s="11"/>
      <c r="P192" s="15">
        <f>'[6]Final MFR'!U20</f>
        <v>0</v>
      </c>
      <c r="Q192" s="12"/>
    </row>
    <row r="193" spans="1:17" ht="15.75">
      <c r="A193" s="13" t="s">
        <v>14</v>
      </c>
      <c r="B193" s="11"/>
      <c r="C193" s="11"/>
      <c r="D193" s="11"/>
      <c r="E193" s="11"/>
      <c r="F193" s="51">
        <f>'[6]Final MFR'!G21</f>
        <v>1213023</v>
      </c>
      <c r="G193" s="51">
        <f>'[6]Final MFR'!I21</f>
        <v>17062</v>
      </c>
      <c r="H193" s="12"/>
      <c r="I193" s="15">
        <f>'[6]Final MFR'!M21</f>
        <v>1195961</v>
      </c>
      <c r="J193" s="15">
        <f>'[6]Final MFR'!O21</f>
        <v>1213023</v>
      </c>
      <c r="K193" s="15"/>
      <c r="L193" s="11"/>
      <c r="M193" s="11"/>
      <c r="N193" s="11"/>
      <c r="O193" s="11"/>
      <c r="P193" s="15">
        <f>'[6]Final MFR'!U21</f>
        <v>0</v>
      </c>
      <c r="Q193" s="12"/>
    </row>
    <row r="194" spans="1:17" ht="15.75">
      <c r="A194" s="13" t="s">
        <v>18</v>
      </c>
      <c r="B194" s="11"/>
      <c r="C194" s="11"/>
      <c r="D194" s="11"/>
      <c r="E194" s="11"/>
      <c r="F194" s="53">
        <f>'[6]Final MFR'!G22</f>
        <v>1839598</v>
      </c>
      <c r="G194" s="53">
        <f>'[6]Final MFR'!I22</f>
        <v>79869</v>
      </c>
      <c r="H194" s="23"/>
      <c r="I194" s="27">
        <f>'[6]Final MFR'!M22</f>
        <v>1759729</v>
      </c>
      <c r="J194" s="27">
        <f>'[6]Final MFR'!O22</f>
        <v>1839598</v>
      </c>
      <c r="K194" s="21"/>
      <c r="L194" s="11"/>
      <c r="M194" s="11"/>
      <c r="N194" s="11"/>
      <c r="O194" s="11"/>
      <c r="P194" s="27">
        <f>'[6]Final MFR'!U22</f>
        <v>0</v>
      </c>
      <c r="Q194" s="12"/>
    </row>
    <row r="195" spans="1:17" ht="15.75">
      <c r="A195" s="19" t="s">
        <v>15</v>
      </c>
      <c r="B195" s="11"/>
      <c r="C195" s="11"/>
      <c r="D195" s="11"/>
      <c r="E195" s="11"/>
      <c r="F195" s="51">
        <f>'[6]Final MFR'!G23</f>
        <v>6410383</v>
      </c>
      <c r="G195" s="51">
        <f>'[6]Final MFR'!I23</f>
        <v>136103</v>
      </c>
      <c r="H195" s="12"/>
      <c r="I195" s="15">
        <f>'[6]Final MFR'!M23</f>
        <v>6274280</v>
      </c>
      <c r="J195" s="15">
        <f>'[6]Final MFR'!O23</f>
        <v>6410383</v>
      </c>
      <c r="K195" s="15"/>
      <c r="L195" s="11"/>
      <c r="M195" s="11"/>
      <c r="N195" s="11"/>
      <c r="O195" s="11"/>
      <c r="P195" s="15">
        <f>'[6]Final MFR'!U23</f>
        <v>0</v>
      </c>
      <c r="Q195" s="12"/>
    </row>
    <row r="196" spans="6:17" ht="15.75">
      <c r="F196" s="12"/>
      <c r="G196" s="12"/>
      <c r="H196" s="12"/>
      <c r="I196" s="12"/>
      <c r="J196" s="12"/>
      <c r="K196" s="12"/>
      <c r="P196" s="12"/>
      <c r="Q196" s="12"/>
    </row>
    <row r="197" spans="1:17" ht="15.75">
      <c r="A197" s="24" t="s">
        <v>19</v>
      </c>
      <c r="B197" s="11"/>
      <c r="C197" s="11"/>
      <c r="D197" s="11"/>
      <c r="E197" s="11"/>
      <c r="F197" s="12"/>
      <c r="G197" s="12"/>
      <c r="H197" s="12"/>
      <c r="I197" s="12"/>
      <c r="J197" s="12"/>
      <c r="K197" s="12"/>
      <c r="P197" s="12"/>
      <c r="Q197" s="12"/>
    </row>
    <row r="198" spans="1:17" ht="15.75">
      <c r="A198" s="13" t="s">
        <v>13</v>
      </c>
      <c r="B198" s="11"/>
      <c r="C198" s="11"/>
      <c r="D198" s="11"/>
      <c r="E198" s="11"/>
      <c r="F198" s="51">
        <f>'[6]Final MFR'!G26</f>
        <v>0</v>
      </c>
      <c r="G198" s="51">
        <f>'[6]Final MFR'!I26</f>
        <v>0</v>
      </c>
      <c r="H198" s="12"/>
      <c r="I198" s="15">
        <f>'[6]Final MFR'!M26</f>
        <v>0</v>
      </c>
      <c r="J198" s="15">
        <f>'[6]Final MFR'!O26</f>
        <v>0</v>
      </c>
      <c r="K198" s="15"/>
      <c r="L198" s="11"/>
      <c r="M198" s="11"/>
      <c r="N198" s="11"/>
      <c r="O198" s="11"/>
      <c r="P198" s="15">
        <f>'[6]Final MFR'!U26</f>
        <v>0</v>
      </c>
      <c r="Q198" s="12"/>
    </row>
    <row r="199" spans="1:17" ht="15.75">
      <c r="A199" s="13" t="s">
        <v>14</v>
      </c>
      <c r="B199" s="11"/>
      <c r="C199" s="11"/>
      <c r="D199" s="11"/>
      <c r="E199" s="11"/>
      <c r="F199" s="51">
        <f>'[6]Final MFR'!G27</f>
        <v>0</v>
      </c>
      <c r="G199" s="51">
        <f>'[6]Final MFR'!I27</f>
        <v>0</v>
      </c>
      <c r="H199" s="12"/>
      <c r="I199" s="15">
        <f>'[6]Final MFR'!M27</f>
        <v>0</v>
      </c>
      <c r="J199" s="15">
        <f>'[6]Final MFR'!O27</f>
        <v>0</v>
      </c>
      <c r="K199" s="15"/>
      <c r="L199" s="11"/>
      <c r="M199" s="11"/>
      <c r="N199" s="11"/>
      <c r="O199" s="11"/>
      <c r="P199" s="15">
        <f>'[6]Final MFR'!U27</f>
        <v>0</v>
      </c>
      <c r="Q199" s="12"/>
    </row>
    <row r="200" spans="1:17" ht="15.75">
      <c r="A200" s="13" t="s">
        <v>18</v>
      </c>
      <c r="B200" s="11"/>
      <c r="C200" s="11"/>
      <c r="D200" s="11"/>
      <c r="E200" s="11"/>
      <c r="F200" s="52">
        <f>'[6]Final MFR'!G28</f>
        <v>0</v>
      </c>
      <c r="G200" s="53">
        <f>'[6]Final MFR'!I28</f>
        <v>0</v>
      </c>
      <c r="H200" s="23"/>
      <c r="I200" s="27">
        <f>'[6]Final MFR'!M28</f>
        <v>0</v>
      </c>
      <c r="J200" s="27">
        <f>'[6]Final MFR'!O28</f>
        <v>0</v>
      </c>
      <c r="K200" s="21"/>
      <c r="L200" s="11"/>
      <c r="M200" s="11"/>
      <c r="N200" s="11"/>
      <c r="O200" s="11"/>
      <c r="P200" s="27">
        <f>'[6]Final MFR'!U28</f>
        <v>0</v>
      </c>
      <c r="Q200" s="12"/>
    </row>
    <row r="201" spans="1:17" ht="15.75">
      <c r="A201" s="19" t="s">
        <v>15</v>
      </c>
      <c r="B201" s="11"/>
      <c r="C201" s="11"/>
      <c r="D201" s="11"/>
      <c r="E201" s="11"/>
      <c r="F201" s="54">
        <f>'[6]Final MFR'!G29</f>
        <v>0</v>
      </c>
      <c r="G201" s="51">
        <f>'[6]Final MFR'!I29</f>
        <v>0</v>
      </c>
      <c r="H201" s="12"/>
      <c r="I201" s="15">
        <f>'[6]Final MFR'!M29</f>
        <v>0</v>
      </c>
      <c r="J201" s="15">
        <f>'[6]Final MFR'!O29</f>
        <v>0</v>
      </c>
      <c r="K201" s="15"/>
      <c r="L201" s="11"/>
      <c r="M201" s="11"/>
      <c r="N201" s="11"/>
      <c r="O201" s="11"/>
      <c r="P201" s="15">
        <f>'[6]Final MFR'!U29</f>
        <v>0</v>
      </c>
      <c r="Q201" s="12"/>
    </row>
    <row r="202" spans="6:17" ht="15.75">
      <c r="F202" s="12"/>
      <c r="G202" s="12"/>
      <c r="H202" s="12"/>
      <c r="I202" s="12"/>
      <c r="J202" s="12"/>
      <c r="K202" s="12"/>
      <c r="P202" s="12"/>
      <c r="Q202" s="12"/>
    </row>
    <row r="203" spans="1:17" ht="15.75" hidden="1">
      <c r="A203" s="24" t="s">
        <v>24</v>
      </c>
      <c r="B203" s="11"/>
      <c r="C203" s="11"/>
      <c r="D203" s="11"/>
      <c r="E203" s="11"/>
      <c r="F203" s="12"/>
      <c r="G203" s="12"/>
      <c r="H203" s="12"/>
      <c r="I203" s="12"/>
      <c r="J203" s="12"/>
      <c r="K203" s="12"/>
      <c r="L203" s="11"/>
      <c r="M203" s="11"/>
      <c r="N203" s="11"/>
      <c r="O203" s="11"/>
      <c r="P203" s="12"/>
      <c r="Q203" s="12"/>
    </row>
    <row r="204" spans="1:17" ht="15.75" hidden="1">
      <c r="A204" s="13" t="s">
        <v>13</v>
      </c>
      <c r="B204" s="11"/>
      <c r="C204" s="11"/>
      <c r="D204" s="11"/>
      <c r="E204" s="11"/>
      <c r="F204" s="51">
        <f>'[6]Final MFR'!$G$32</f>
        <v>0</v>
      </c>
      <c r="G204" s="51">
        <f>'[6]Final MFR'!$I$32</f>
        <v>0</v>
      </c>
      <c r="H204" s="12"/>
      <c r="I204" s="15">
        <f>J204-G204</f>
        <v>0</v>
      </c>
      <c r="J204" s="15">
        <f>F204</f>
        <v>0</v>
      </c>
      <c r="K204" s="15"/>
      <c r="L204" s="11"/>
      <c r="M204" s="11"/>
      <c r="N204" s="11"/>
      <c r="O204" s="11"/>
      <c r="P204" s="15">
        <f>F204-J204</f>
        <v>0</v>
      </c>
      <c r="Q204" s="12"/>
    </row>
    <row r="205" spans="1:17" ht="15.75" hidden="1">
      <c r="A205" s="13" t="s">
        <v>14</v>
      </c>
      <c r="B205" s="11"/>
      <c r="C205" s="11"/>
      <c r="D205" s="11"/>
      <c r="E205" s="11"/>
      <c r="F205" s="51">
        <f>'[6]Final MFR'!$G$33</f>
        <v>0</v>
      </c>
      <c r="G205" s="51">
        <f>'[6]Final MFR'!$I$33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1:17" ht="15.75" hidden="1">
      <c r="A206" s="13" t="s">
        <v>18</v>
      </c>
      <c r="B206" s="11"/>
      <c r="C206" s="11"/>
      <c r="D206" s="11"/>
      <c r="E206" s="11"/>
      <c r="F206" s="53">
        <f>'[6]Final MFR'!$G$34</f>
        <v>0</v>
      </c>
      <c r="G206" s="53">
        <f>'[6]Final MFR'!$I$34</f>
        <v>0</v>
      </c>
      <c r="H206" s="23"/>
      <c r="I206" s="27">
        <f>J206-G206</f>
        <v>0</v>
      </c>
      <c r="J206" s="27">
        <f>F206</f>
        <v>0</v>
      </c>
      <c r="K206" s="21"/>
      <c r="L206" s="11"/>
      <c r="M206" s="11"/>
      <c r="N206" s="11"/>
      <c r="O206" s="11"/>
      <c r="P206" s="27">
        <f>F206-J206</f>
        <v>0</v>
      </c>
      <c r="Q206" s="12"/>
    </row>
    <row r="207" spans="1:17" ht="15.75" hidden="1">
      <c r="A207" s="19" t="s">
        <v>15</v>
      </c>
      <c r="B207" s="11"/>
      <c r="C207" s="11"/>
      <c r="D207" s="11"/>
      <c r="E207" s="11"/>
      <c r="F207" s="51">
        <f>'[6]Final MFR'!$G$35</f>
        <v>0</v>
      </c>
      <c r="G207" s="51">
        <f>'[6]Final MFR'!$I$35</f>
        <v>0</v>
      </c>
      <c r="H207" s="12"/>
      <c r="I207" s="15">
        <f>J207-G207</f>
        <v>0</v>
      </c>
      <c r="J207" s="15">
        <f>F207</f>
        <v>0</v>
      </c>
      <c r="K207" s="15"/>
      <c r="L207" s="11"/>
      <c r="M207" s="11"/>
      <c r="N207" s="11"/>
      <c r="O207" s="11"/>
      <c r="P207" s="15">
        <f>F207-J207</f>
        <v>0</v>
      </c>
      <c r="Q207" s="12"/>
    </row>
    <row r="208" spans="6:17" ht="15.75">
      <c r="F208" s="12"/>
      <c r="G208" s="12"/>
      <c r="H208" s="12"/>
      <c r="I208" s="12"/>
      <c r="J208" s="12"/>
      <c r="K208" s="12"/>
      <c r="Q208" s="12"/>
    </row>
    <row r="209" ht="15.75">
      <c r="Q209" s="12"/>
    </row>
    <row r="210" spans="1:17" ht="18">
      <c r="A210" s="10" t="s">
        <v>20</v>
      </c>
      <c r="Q210" s="12"/>
    </row>
    <row r="211" spans="1:17" ht="15.75">
      <c r="A211" s="3" t="s">
        <v>59</v>
      </c>
      <c r="Q211" s="12"/>
    </row>
    <row r="212" spans="1:18" ht="15.75">
      <c r="A212" s="13" t="s">
        <v>83</v>
      </c>
      <c r="B212" s="50">
        <f>'[6]Final MFR'!$C$55</f>
        <v>5483075</v>
      </c>
      <c r="D212" s="50">
        <f>'[6]Final MFR'!$E$55</f>
        <v>30000000</v>
      </c>
      <c r="E212" s="69"/>
      <c r="F212" s="3">
        <f>'[6]Final MFR'!$G$55</f>
        <v>35483075</v>
      </c>
      <c r="G212" s="50">
        <f>'[6]Final MFR'!$I$55</f>
        <v>32597183</v>
      </c>
      <c r="I212" s="15">
        <f>'[6]Final MFR'!$M$55</f>
        <v>4440466</v>
      </c>
      <c r="J212" s="50">
        <f>'[6]Final MFR'!$O$55</f>
        <v>37037649</v>
      </c>
      <c r="K212" s="50"/>
      <c r="L212" s="3">
        <f>'[6]Final MFR'!$Q$55</f>
        <v>-7037649</v>
      </c>
      <c r="M212" s="3" t="s">
        <v>75</v>
      </c>
      <c r="N212" s="3">
        <f>'[6]Final MFR'!$S$55</f>
        <v>-5519674</v>
      </c>
      <c r="P212" s="3">
        <f>'[6]Final MFR'!$U$55</f>
        <v>-1554574</v>
      </c>
      <c r="Q212" s="12"/>
      <c r="R212" s="50">
        <f>'[6]Final MFR'!$W$55</f>
        <v>-1517975</v>
      </c>
    </row>
    <row r="213" spans="1:18" ht="15.75">
      <c r="A213" s="13" t="s">
        <v>87</v>
      </c>
      <c r="B213" s="50">
        <v>5000000</v>
      </c>
      <c r="D213" s="50">
        <v>0</v>
      </c>
      <c r="E213" s="69"/>
      <c r="F213" s="3">
        <v>5000000</v>
      </c>
      <c r="G213" s="50">
        <v>927960</v>
      </c>
      <c r="I213" s="15">
        <f>J213-G213</f>
        <v>72040</v>
      </c>
      <c r="J213" s="50">
        <v>1000000</v>
      </c>
      <c r="K213" s="50"/>
      <c r="L213" s="3">
        <f>D213-J213</f>
        <v>-1000000</v>
      </c>
      <c r="M213" s="3" t="s">
        <v>75</v>
      </c>
      <c r="N213" s="4">
        <f>+D213-J213-R213</f>
        <v>0</v>
      </c>
      <c r="P213" s="3">
        <f>F213-J213</f>
        <v>4000000</v>
      </c>
      <c r="Q213" s="12"/>
      <c r="R213" s="50">
        <v>-1000000</v>
      </c>
    </row>
    <row r="214" spans="1:18" ht="15.75">
      <c r="A214" s="13" t="s">
        <v>92</v>
      </c>
      <c r="B214" s="50">
        <v>15000000</v>
      </c>
      <c r="D214" s="50">
        <v>0</v>
      </c>
      <c r="E214" s="69"/>
      <c r="F214" s="3">
        <v>15000000</v>
      </c>
      <c r="G214" s="50">
        <v>15000000</v>
      </c>
      <c r="I214" s="15">
        <v>0</v>
      </c>
      <c r="J214" s="50">
        <f>G214+I214</f>
        <v>15000000</v>
      </c>
      <c r="K214" s="50"/>
      <c r="L214" s="3">
        <f>D214-J214</f>
        <v>-15000000</v>
      </c>
      <c r="M214" s="3" t="s">
        <v>75</v>
      </c>
      <c r="N214" s="4">
        <f>+D214-J214-R214</f>
        <v>0</v>
      </c>
      <c r="P214" s="3">
        <v>0</v>
      </c>
      <c r="Q214" s="12"/>
      <c r="R214" s="50">
        <v>-15000000</v>
      </c>
    </row>
    <row r="215" spans="1:18" ht="15.75">
      <c r="A215" s="13" t="s">
        <v>84</v>
      </c>
      <c r="B215" s="56">
        <v>6122300</v>
      </c>
      <c r="C215" s="43" t="s">
        <v>41</v>
      </c>
      <c r="D215" s="56">
        <v>0</v>
      </c>
      <c r="F215" s="56">
        <v>6122300</v>
      </c>
      <c r="G215" s="56">
        <v>5452653.25</v>
      </c>
      <c r="I215" s="56">
        <f>F215-G215+1830893</f>
        <v>2500539.75</v>
      </c>
      <c r="J215" s="56">
        <f>G215+I215</f>
        <v>7953193</v>
      </c>
      <c r="K215" s="50"/>
      <c r="L215" s="29">
        <f>D215-J215</f>
        <v>-7953193</v>
      </c>
      <c r="M215" s="3" t="s">
        <v>75</v>
      </c>
      <c r="N215" s="29">
        <f>+D215-J215-R215</f>
        <v>-7953193</v>
      </c>
      <c r="P215" s="29">
        <f>F215-J215</f>
        <v>-1830893</v>
      </c>
      <c r="Q215" s="12"/>
      <c r="R215" s="56"/>
    </row>
    <row r="216" spans="1:18" ht="15.75">
      <c r="A216" s="76" t="s">
        <v>86</v>
      </c>
      <c r="B216" s="50">
        <f>SUM(B212:B215)</f>
        <v>31605375</v>
      </c>
      <c r="D216" s="50">
        <f>SUM(D212:D215)</f>
        <v>30000000</v>
      </c>
      <c r="E216" s="43"/>
      <c r="F216" s="50">
        <f>SUM(F212:F215)</f>
        <v>61605375</v>
      </c>
      <c r="G216" s="50">
        <f>SUM(G212:G215)</f>
        <v>53977796.25</v>
      </c>
      <c r="I216" s="50">
        <f>SUM(I212:I215)</f>
        <v>7013045.75</v>
      </c>
      <c r="J216" s="50">
        <f>SUM(J212:J215)</f>
        <v>60990842</v>
      </c>
      <c r="K216" s="50"/>
      <c r="L216" s="50">
        <f>SUM(L212:L215)</f>
        <v>-30990842</v>
      </c>
      <c r="M216" s="3" t="s">
        <v>75</v>
      </c>
      <c r="N216" s="50">
        <f>SUM(N212:N215)</f>
        <v>-13472867</v>
      </c>
      <c r="P216" s="50">
        <f>SUM(P212:P215)</f>
        <v>614533</v>
      </c>
      <c r="Q216" s="12"/>
      <c r="R216" s="50">
        <f>SUM(R212:R215)</f>
        <v>-17517975</v>
      </c>
    </row>
    <row r="217" spans="1:17" ht="15.75">
      <c r="A217" s="13" t="s">
        <v>60</v>
      </c>
      <c r="F217" s="12"/>
      <c r="Q217" s="12"/>
    </row>
    <row r="218" spans="1:18" ht="15.75">
      <c r="A218" s="13" t="s">
        <v>61</v>
      </c>
      <c r="B218" s="71">
        <f>'[6]Final MFR'!C41</f>
        <v>0</v>
      </c>
      <c r="C218" s="12" t="s">
        <v>69</v>
      </c>
      <c r="D218" s="51">
        <f>'[6]Final MFR'!E41</f>
        <v>4037640</v>
      </c>
      <c r="E218" s="15"/>
      <c r="F218" s="15">
        <f>'[6]Final MFR'!G41</f>
        <v>4037640</v>
      </c>
      <c r="G218" s="51">
        <f>'[6]Final MFR'!I41</f>
        <v>3290029</v>
      </c>
      <c r="H218" s="12"/>
      <c r="I218" s="15">
        <f>'[6]Final MFR'!M41</f>
        <v>562225</v>
      </c>
      <c r="J218" s="51">
        <f>'[6]Final MFR'!O41</f>
        <v>3852254</v>
      </c>
      <c r="K218" s="51"/>
      <c r="L218" s="15">
        <f>'[6]Final MFR'!Q41</f>
        <v>185386</v>
      </c>
      <c r="N218" s="3">
        <f>'[6]Final MFR'!S41</f>
        <v>185386</v>
      </c>
      <c r="P218" s="15">
        <f>'[6]Final MFR'!U41</f>
        <v>185386</v>
      </c>
      <c r="Q218" s="12"/>
      <c r="R218" s="50">
        <f>'[6]Final MFR'!W41</f>
        <v>0</v>
      </c>
    </row>
    <row r="219" spans="1:18" ht="15.75">
      <c r="A219" s="13" t="s">
        <v>66</v>
      </c>
      <c r="B219" s="51">
        <f>('[6]Final MFR'!C42)</f>
        <v>1264886</v>
      </c>
      <c r="C219" s="12"/>
      <c r="D219" s="51">
        <f>'[6]Final MFR'!E42</f>
        <v>1300000</v>
      </c>
      <c r="E219" s="65"/>
      <c r="F219" s="15">
        <f>B219+D219</f>
        <v>2564886</v>
      </c>
      <c r="G219" s="51">
        <f>'[6]Final MFR'!I42</f>
        <v>1469892</v>
      </c>
      <c r="H219" s="12"/>
      <c r="I219" s="15">
        <f>'[6]Final MFR'!M42</f>
        <v>202358</v>
      </c>
      <c r="J219" s="51">
        <f>'[6]Final MFR'!O42</f>
        <v>1672250</v>
      </c>
      <c r="K219" s="51"/>
      <c r="L219" s="15">
        <f>'[6]Final MFR'!Q42</f>
        <v>-372250</v>
      </c>
      <c r="M219" s="3" t="s">
        <v>75</v>
      </c>
      <c r="N219" s="3">
        <f>'[6]Final MFR'!S42</f>
        <v>27750</v>
      </c>
      <c r="P219" s="15">
        <f>F219-J219</f>
        <v>892636</v>
      </c>
      <c r="Q219" s="33"/>
      <c r="R219" s="55">
        <f>'[6]Final MFR'!W42</f>
        <v>-400000</v>
      </c>
    </row>
    <row r="220" spans="1:18" ht="15.75">
      <c r="A220" s="13" t="s">
        <v>64</v>
      </c>
      <c r="B220" s="71">
        <v>0</v>
      </c>
      <c r="C220" s="12" t="s">
        <v>74</v>
      </c>
      <c r="D220" s="51">
        <f>'[6]Final MFR'!E44</f>
        <v>7000000</v>
      </c>
      <c r="E220" s="15"/>
      <c r="F220" s="15">
        <f>'[6]Final MFR'!G44</f>
        <v>7000000</v>
      </c>
      <c r="G220" s="51">
        <f>'[6]Final MFR'!I44</f>
        <v>5039746</v>
      </c>
      <c r="H220" s="12"/>
      <c r="I220" s="15">
        <f>'[6]Final MFR'!M44</f>
        <v>1960254</v>
      </c>
      <c r="J220" s="51">
        <f>'[6]Final MFR'!O44</f>
        <v>7000000</v>
      </c>
      <c r="K220" s="51"/>
      <c r="L220" s="15">
        <f>'[6]Final MFR'!Q44</f>
        <v>0</v>
      </c>
      <c r="N220" s="3">
        <f>'[6]Final MFR'!S44</f>
        <v>0</v>
      </c>
      <c r="P220" s="15">
        <f>'[6]Final MFR'!U44</f>
        <v>0</v>
      </c>
      <c r="Q220" s="12"/>
      <c r="R220" s="50">
        <f>'[6]Final MFR'!W44</f>
        <v>0</v>
      </c>
    </row>
    <row r="221" spans="1:18" ht="15.75">
      <c r="A221" s="13" t="s">
        <v>62</v>
      </c>
      <c r="B221" s="51">
        <f>'[6]Final MFR'!C45</f>
        <v>317955</v>
      </c>
      <c r="C221" s="12"/>
      <c r="D221" s="51">
        <f>'[6]Final MFR'!E45</f>
        <v>1390000</v>
      </c>
      <c r="E221" s="15"/>
      <c r="F221" s="15">
        <f>'[6]Final MFR'!G45</f>
        <v>1707955</v>
      </c>
      <c r="G221" s="51">
        <f>'[6]Final MFR'!I45</f>
        <v>770284</v>
      </c>
      <c r="H221" s="33"/>
      <c r="I221" s="15">
        <f>'[6]Final MFR'!M45</f>
        <v>651686</v>
      </c>
      <c r="J221" s="51">
        <f>'[6]Final MFR'!O45</f>
        <v>1421970</v>
      </c>
      <c r="K221" s="51"/>
      <c r="L221" s="15">
        <f>'[6]Final MFR'!Q45</f>
        <v>-31970</v>
      </c>
      <c r="M221" s="3" t="s">
        <v>75</v>
      </c>
      <c r="N221" s="3">
        <f>'[6]Final MFR'!S45</f>
        <v>1497030</v>
      </c>
      <c r="P221" s="15">
        <f>'[6]Final MFR'!U45</f>
        <v>285985</v>
      </c>
      <c r="Q221" s="12"/>
      <c r="R221" s="50">
        <f>'[6]Final MFR'!W45</f>
        <v>-1529000</v>
      </c>
    </row>
    <row r="222" spans="1:18" ht="15.75">
      <c r="A222" s="13" t="s">
        <v>63</v>
      </c>
      <c r="B222" s="51">
        <f>'[6]Final MFR'!C46</f>
        <v>336626</v>
      </c>
      <c r="C222" s="12"/>
      <c r="D222" s="51">
        <f>'[6]Final MFR'!E46</f>
        <v>50000</v>
      </c>
      <c r="E222" s="15"/>
      <c r="F222" s="15">
        <f>'[6]Final MFR'!G46</f>
        <v>386626</v>
      </c>
      <c r="G222" s="51">
        <f>'[6]Final MFR'!I46</f>
        <v>123901</v>
      </c>
      <c r="H222" s="43"/>
      <c r="I222" s="15">
        <f>'[6]Final MFR'!M46</f>
        <v>161099</v>
      </c>
      <c r="J222" s="51">
        <f>'[6]Final MFR'!O46</f>
        <v>285000</v>
      </c>
      <c r="K222" s="51"/>
      <c r="L222" s="15">
        <f>'[6]Final MFR'!Q46</f>
        <v>-235000</v>
      </c>
      <c r="M222" s="3" t="s">
        <v>75</v>
      </c>
      <c r="N222" s="3">
        <f>'[6]Final MFR'!S46</f>
        <v>65000</v>
      </c>
      <c r="P222" s="15">
        <f>'[6]Final MFR'!U46</f>
        <v>101626</v>
      </c>
      <c r="Q222" s="12"/>
      <c r="R222" s="50">
        <f>'[6]Final MFR'!W46</f>
        <v>-300000</v>
      </c>
    </row>
    <row r="223" spans="1:18" ht="15.75">
      <c r="A223" s="13" t="s">
        <v>65</v>
      </c>
      <c r="B223" s="51">
        <f>'[6]Final MFR'!C47</f>
        <v>262691</v>
      </c>
      <c r="C223" s="12"/>
      <c r="D223" s="51">
        <f>'[6]Final MFR'!E47</f>
        <v>75000</v>
      </c>
      <c r="E223" s="15"/>
      <c r="F223" s="15">
        <f>'[6]Final MFR'!G47</f>
        <v>337691</v>
      </c>
      <c r="G223" s="51">
        <f>'[6]Final MFR'!I47</f>
        <v>131441</v>
      </c>
      <c r="H223" s="12"/>
      <c r="I223" s="15">
        <f>'[6]Final MFR'!M47</f>
        <v>96559</v>
      </c>
      <c r="J223" s="51">
        <f>'[6]Final MFR'!O47</f>
        <v>228000</v>
      </c>
      <c r="K223" s="51"/>
      <c r="L223" s="15">
        <f>'[6]Final MFR'!Q47</f>
        <v>-153000</v>
      </c>
      <c r="M223" s="3" t="s">
        <v>75</v>
      </c>
      <c r="N223" s="3">
        <f>'[6]Final MFR'!S47</f>
        <v>87000</v>
      </c>
      <c r="P223" s="15">
        <f>('[6]Final MFR'!U47)</f>
        <v>109691</v>
      </c>
      <c r="Q223" s="12"/>
      <c r="R223" s="50">
        <f>'[6]Final MFR'!W47</f>
        <v>-240000</v>
      </c>
    </row>
    <row r="224" spans="1:18" ht="15.75">
      <c r="A224" s="13" t="s">
        <v>25</v>
      </c>
      <c r="B224" s="51">
        <f>'[6]Final MFR'!C48</f>
        <v>430000</v>
      </c>
      <c r="C224" s="12"/>
      <c r="D224" s="51">
        <f>'[6]Final MFR'!E48</f>
        <v>200000</v>
      </c>
      <c r="E224" s="15"/>
      <c r="F224" s="15">
        <f>'[6]Final MFR'!G48</f>
        <v>630000</v>
      </c>
      <c r="G224" s="51">
        <f>'[6]Final MFR'!I48</f>
        <v>35833</v>
      </c>
      <c r="H224" s="12"/>
      <c r="I224" s="15">
        <f>'[6]Final MFR'!M48</f>
        <v>314167</v>
      </c>
      <c r="J224" s="51">
        <f>'[6]Final MFR'!O48</f>
        <v>350000</v>
      </c>
      <c r="K224" s="51"/>
      <c r="L224" s="15">
        <f>'[6]Final MFR'!Q48</f>
        <v>-150000</v>
      </c>
      <c r="M224" s="3" t="s">
        <v>75</v>
      </c>
      <c r="N224" s="3">
        <f>'[6]Final MFR'!S48</f>
        <v>200000</v>
      </c>
      <c r="P224" s="15">
        <f>'[6]Final MFR'!U48</f>
        <v>280000</v>
      </c>
      <c r="Q224" s="12"/>
      <c r="R224" s="50">
        <f>'[6]Final MFR'!W48</f>
        <v>-350000</v>
      </c>
    </row>
    <row r="225" spans="1:18" ht="15.75">
      <c r="A225" s="13" t="s">
        <v>44</v>
      </c>
      <c r="B225" s="51">
        <f>'[6]Final MFR'!C49</f>
        <v>34793</v>
      </c>
      <c r="C225" s="69" t="s">
        <v>78</v>
      </c>
      <c r="D225" s="51">
        <f>'[6]Final MFR'!E49</f>
        <v>485795</v>
      </c>
      <c r="E225" s="34" t="s">
        <v>79</v>
      </c>
      <c r="F225" s="15">
        <f>'[6]Final MFR'!G49</f>
        <v>520588</v>
      </c>
      <c r="G225" s="51">
        <f>'[6]Final MFR'!I49</f>
        <v>358832</v>
      </c>
      <c r="H225" s="12"/>
      <c r="I225" s="15">
        <f>'[6]Final MFR'!M49</f>
        <v>108968</v>
      </c>
      <c r="J225" s="51">
        <f>'[6]Final MFR'!O49</f>
        <v>467800</v>
      </c>
      <c r="K225" s="51"/>
      <c r="L225" s="15">
        <f>'[6]Final MFR'!Q49</f>
        <v>17995</v>
      </c>
      <c r="N225" s="3">
        <f>'[6]Final MFR'!S49</f>
        <v>37995</v>
      </c>
      <c r="O225" s="34"/>
      <c r="P225" s="15">
        <f>'[6]Final MFR'!U49</f>
        <v>52788</v>
      </c>
      <c r="Q225" s="12"/>
      <c r="R225" s="50">
        <f>'[6]Final MFR'!W49</f>
        <v>-20000</v>
      </c>
    </row>
    <row r="226" spans="1:18" ht="15.75">
      <c r="A226" s="60"/>
      <c r="B226" s="21"/>
      <c r="C226" s="22"/>
      <c r="D226" s="21"/>
      <c r="E226" s="21"/>
      <c r="F226" s="21"/>
      <c r="G226" s="21"/>
      <c r="H226" s="22"/>
      <c r="I226" s="21"/>
      <c r="J226" s="21"/>
      <c r="K226" s="21"/>
      <c r="L226" s="21"/>
      <c r="M226" s="22"/>
      <c r="N226" s="22"/>
      <c r="O226" s="22"/>
      <c r="P226" s="21"/>
      <c r="Q226" s="22"/>
      <c r="R226" s="22"/>
    </row>
    <row r="227" spans="1:18" ht="15.75">
      <c r="A227" s="22"/>
      <c r="B227" s="21"/>
      <c r="C227" s="22"/>
      <c r="D227" s="21"/>
      <c r="E227" s="21"/>
      <c r="F227" s="21"/>
      <c r="G227" s="54"/>
      <c r="H227" s="22"/>
      <c r="I227" s="21"/>
      <c r="J227" s="54"/>
      <c r="K227" s="54"/>
      <c r="L227" s="21"/>
      <c r="M227" s="22"/>
      <c r="N227" s="22"/>
      <c r="O227" s="22"/>
      <c r="P227" s="21"/>
      <c r="Q227" s="22"/>
      <c r="R227" s="22"/>
    </row>
    <row r="228" spans="1:18" ht="15.75">
      <c r="A228" s="3" t="s">
        <v>112</v>
      </c>
      <c r="B228" s="22"/>
      <c r="C228" s="22"/>
      <c r="D228" s="22"/>
      <c r="E228" s="22"/>
      <c r="F228" s="22"/>
      <c r="G228" s="54"/>
      <c r="H228" s="22"/>
      <c r="I228" s="21"/>
      <c r="J228" s="54"/>
      <c r="K228" s="54"/>
      <c r="L228" s="22"/>
      <c r="M228" s="22"/>
      <c r="N228" s="22"/>
      <c r="O228" s="22"/>
      <c r="P228" s="22"/>
      <c r="Q228" s="22"/>
      <c r="R228" s="22"/>
    </row>
    <row r="229" spans="1:18" ht="15.75">
      <c r="A229" s="34" t="s">
        <v>82</v>
      </c>
      <c r="B229" s="22"/>
      <c r="C229" s="22"/>
      <c r="D229" s="22"/>
      <c r="E229" s="22"/>
      <c r="F229" s="22"/>
      <c r="G229" s="54"/>
      <c r="H229" s="22"/>
      <c r="I229" s="21"/>
      <c r="J229" s="54"/>
      <c r="K229" s="54"/>
      <c r="L229" s="22"/>
      <c r="M229" s="22"/>
      <c r="N229" s="22"/>
      <c r="O229" s="22"/>
      <c r="P229" s="22"/>
      <c r="Q229" s="22"/>
      <c r="R229" s="22"/>
    </row>
    <row r="230" spans="1:18" ht="15.75">
      <c r="A230" s="3" t="s">
        <v>85</v>
      </c>
      <c r="B230" s="22"/>
      <c r="C230" s="22"/>
      <c r="D230" s="22"/>
      <c r="E230" s="22"/>
      <c r="F230" s="22"/>
      <c r="G230" s="54"/>
      <c r="H230" s="22"/>
      <c r="I230" s="21"/>
      <c r="J230" s="54"/>
      <c r="K230" s="54"/>
      <c r="L230" s="22"/>
      <c r="M230" s="22"/>
      <c r="N230" s="22"/>
      <c r="O230" s="22"/>
      <c r="P230" s="22"/>
      <c r="Q230" s="22"/>
      <c r="R230" s="22"/>
    </row>
    <row r="231" spans="1:18" ht="15.75">
      <c r="A231" s="34" t="s">
        <v>81</v>
      </c>
      <c r="B231" s="22"/>
      <c r="C231" s="22"/>
      <c r="D231" s="22"/>
      <c r="E231" s="22"/>
      <c r="F231" s="22"/>
      <c r="G231" s="54"/>
      <c r="H231" s="22"/>
      <c r="I231" s="21"/>
      <c r="J231" s="54"/>
      <c r="K231" s="54"/>
      <c r="L231" s="22"/>
      <c r="M231" s="22"/>
      <c r="N231" s="22"/>
      <c r="O231" s="22"/>
      <c r="P231" s="22"/>
      <c r="Q231" s="22"/>
      <c r="R231" s="22"/>
    </row>
    <row r="232" spans="1:18" ht="15.75">
      <c r="A232" s="34" t="s">
        <v>80</v>
      </c>
      <c r="B232" s="22"/>
      <c r="C232" s="22"/>
      <c r="D232" s="22"/>
      <c r="E232" s="22"/>
      <c r="F232" s="22"/>
      <c r="G232" s="54"/>
      <c r="H232" s="22"/>
      <c r="I232" s="21"/>
      <c r="J232" s="54"/>
      <c r="K232" s="54"/>
      <c r="L232" s="22"/>
      <c r="M232" s="22"/>
      <c r="N232" s="22"/>
      <c r="O232" s="22"/>
      <c r="P232" s="22"/>
      <c r="Q232" s="22"/>
      <c r="R232" s="22"/>
    </row>
    <row r="233" spans="1:18" ht="15" customHeight="1">
      <c r="A233" s="3" t="s">
        <v>97</v>
      </c>
      <c r="B233" s="50"/>
      <c r="D233" s="50"/>
      <c r="G233" s="50"/>
      <c r="I233" s="15"/>
      <c r="J233" s="50"/>
      <c r="K233" s="50"/>
      <c r="Q233" s="12"/>
      <c r="R233" s="50"/>
    </row>
    <row r="234" spans="1:17" ht="18">
      <c r="A234" s="81">
        <v>6</v>
      </c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12"/>
    </row>
    <row r="235" spans="1:17" ht="20.2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12"/>
    </row>
    <row r="236" spans="1:17" ht="20.25">
      <c r="A236" s="82" t="s">
        <v>34</v>
      </c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12"/>
    </row>
    <row r="237" spans="1:17" ht="20.25">
      <c r="A237" s="83" t="str">
        <f>$A$3</f>
        <v>FINANCIAL STATUS AS OF FEBRUARY 28, 2009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12"/>
    </row>
    <row r="238" spans="1:17" ht="15.75">
      <c r="A238" s="4"/>
      <c r="H238" s="5" t="str">
        <f>$H$4</f>
        <v>SFY 2008-09</v>
      </c>
      <c r="Q238" s="12"/>
    </row>
    <row r="239" spans="2:18" ht="15.75">
      <c r="B239" s="6">
        <v>-1</v>
      </c>
      <c r="C239" s="7"/>
      <c r="D239" s="6">
        <v>-2</v>
      </c>
      <c r="E239" s="6"/>
      <c r="F239" s="6">
        <v>-3</v>
      </c>
      <c r="G239" s="6">
        <v>-4</v>
      </c>
      <c r="H239" s="7"/>
      <c r="I239" s="6">
        <v>-5</v>
      </c>
      <c r="J239" s="6">
        <v>-6</v>
      </c>
      <c r="K239" s="6"/>
      <c r="L239" s="6">
        <v>-7</v>
      </c>
      <c r="M239" s="7"/>
      <c r="N239" s="38">
        <v>-8</v>
      </c>
      <c r="O239" s="7"/>
      <c r="P239" s="6">
        <v>-9</v>
      </c>
      <c r="Q239" s="12"/>
      <c r="R239" s="38">
        <v>-10</v>
      </c>
    </row>
    <row r="240" spans="16:17" ht="15.75">
      <c r="P240" s="8" t="s">
        <v>0</v>
      </c>
      <c r="Q240" s="12"/>
    </row>
    <row r="241" spans="6:17" ht="15.75">
      <c r="F241" s="8" t="s">
        <v>0</v>
      </c>
      <c r="G241" s="8" t="s">
        <v>1</v>
      </c>
      <c r="I241" s="8" t="s">
        <v>2</v>
      </c>
      <c r="J241" s="8" t="s">
        <v>3</v>
      </c>
      <c r="K241" s="8"/>
      <c r="L241" s="8" t="str">
        <f>$L$7</f>
        <v>2008-2009</v>
      </c>
      <c r="N241" s="39" t="s">
        <v>2</v>
      </c>
      <c r="P241" s="8" t="s">
        <v>2</v>
      </c>
      <c r="Q241" s="12"/>
    </row>
    <row r="242" spans="2:18" ht="15.75">
      <c r="B242" s="8" t="s">
        <v>4</v>
      </c>
      <c r="D242" s="8" t="str">
        <f>$D$8</f>
        <v>2008-2009</v>
      </c>
      <c r="E242" s="8"/>
      <c r="F242" s="8" t="s">
        <v>2</v>
      </c>
      <c r="G242" s="8" t="s">
        <v>5</v>
      </c>
      <c r="I242" s="8" t="s">
        <v>5</v>
      </c>
      <c r="J242" s="8" t="s">
        <v>5</v>
      </c>
      <c r="K242" s="8"/>
      <c r="L242" s="8" t="s">
        <v>2</v>
      </c>
      <c r="N242" s="39" t="s">
        <v>46</v>
      </c>
      <c r="P242" s="8" t="s">
        <v>6</v>
      </c>
      <c r="Q242" s="12"/>
      <c r="R242" s="41" t="s">
        <v>47</v>
      </c>
    </row>
    <row r="243" spans="2:18" ht="15.75">
      <c r="B243" s="8" t="s">
        <v>7</v>
      </c>
      <c r="D243" s="8" t="s">
        <v>8</v>
      </c>
      <c r="E243" s="8"/>
      <c r="F243" s="8" t="s">
        <v>9</v>
      </c>
      <c r="G243" s="8" t="s">
        <v>10</v>
      </c>
      <c r="I243" s="8" t="s">
        <v>36</v>
      </c>
      <c r="J243" s="8" t="s">
        <v>11</v>
      </c>
      <c r="K243" s="8"/>
      <c r="L243" s="8" t="s">
        <v>68</v>
      </c>
      <c r="N243" s="39" t="s">
        <v>6</v>
      </c>
      <c r="P243" s="8" t="s">
        <v>40</v>
      </c>
      <c r="Q243" s="12"/>
      <c r="R243" s="41" t="s">
        <v>48</v>
      </c>
    </row>
    <row r="244" spans="2:18" ht="15.75">
      <c r="B244" s="9" t="str">
        <f>$B$10</f>
        <v>on 4/1/08</v>
      </c>
      <c r="D244" s="9" t="s">
        <v>9</v>
      </c>
      <c r="E244" s="9"/>
      <c r="F244" s="62" t="str">
        <f>$F$10</f>
        <v>2008-2009</v>
      </c>
      <c r="G244" s="62">
        <f>$G$10</f>
        <v>39872</v>
      </c>
      <c r="H244" s="29"/>
      <c r="I244" s="9" t="s">
        <v>37</v>
      </c>
      <c r="J244" s="9" t="s">
        <v>2</v>
      </c>
      <c r="K244" s="9"/>
      <c r="L244" s="9" t="s">
        <v>5</v>
      </c>
      <c r="M244" s="29"/>
      <c r="N244" s="40" t="str">
        <f>$N$10</f>
        <v>at 3/31/09</v>
      </c>
      <c r="P244" s="9" t="s">
        <v>37</v>
      </c>
      <c r="Q244" s="12"/>
      <c r="R244" s="40" t="s">
        <v>49</v>
      </c>
    </row>
    <row r="245" ht="15.75">
      <c r="Q245" s="12"/>
    </row>
    <row r="246" spans="1:17" ht="18">
      <c r="A246" s="10" t="s">
        <v>12</v>
      </c>
      <c r="B246" s="12"/>
      <c r="D246" s="47"/>
      <c r="E246" s="12"/>
      <c r="P246" s="11"/>
      <c r="Q246" s="12"/>
    </row>
    <row r="247" spans="1:18" ht="15.75">
      <c r="A247" s="13" t="s">
        <v>13</v>
      </c>
      <c r="B247" s="51">
        <f>'[2]Since July 1, 2002'!C13</f>
        <v>0</v>
      </c>
      <c r="D247" s="18"/>
      <c r="E247" s="14"/>
      <c r="F247" s="14">
        <f>'[2]Since July 1, 2002'!G13</f>
        <v>0</v>
      </c>
      <c r="G247" s="57">
        <f>'[2]Since July 1, 2002'!I13</f>
        <v>0</v>
      </c>
      <c r="I247" s="19">
        <f>'[2]Since July 1, 2002'!M13</f>
        <v>0</v>
      </c>
      <c r="J247" s="14">
        <f>'[2]Since July 1, 2002'!O13</f>
        <v>0</v>
      </c>
      <c r="K247" s="14"/>
      <c r="L247" s="14">
        <f>'[2]Since July 1, 2002'!Q13</f>
        <v>0</v>
      </c>
      <c r="N247" s="3">
        <f>'[2]Since July 1, 2002'!S13</f>
        <v>0</v>
      </c>
      <c r="P247" s="16"/>
      <c r="Q247" s="12"/>
      <c r="R247" s="50"/>
    </row>
    <row r="248" spans="1:18" ht="15.75">
      <c r="A248" s="13" t="s">
        <v>14</v>
      </c>
      <c r="B248" s="52">
        <f>'[2]Since July 1, 2002'!C14</f>
        <v>0</v>
      </c>
      <c r="D248" s="18"/>
      <c r="E248" s="28"/>
      <c r="F248" s="42">
        <f>'[2]Since July 1, 2002'!G14</f>
        <v>0</v>
      </c>
      <c r="G248" s="58">
        <f>'[2]Since July 1, 2002'!I14</f>
        <v>0</v>
      </c>
      <c r="H248" s="29"/>
      <c r="I248" s="48">
        <f>'[2]Since July 1, 2002'!M14</f>
        <v>0</v>
      </c>
      <c r="J248" s="42">
        <f>'[2]Since July 1, 2002'!O14</f>
        <v>0</v>
      </c>
      <c r="K248" s="42"/>
      <c r="L248" s="42">
        <f>'[2]Since July 1, 2002'!Q14</f>
        <v>0</v>
      </c>
      <c r="M248" s="29"/>
      <c r="N248" s="29">
        <f>'[2]Since July 1, 2002'!S14</f>
        <v>0</v>
      </c>
      <c r="P248" s="18"/>
      <c r="Q248" s="12"/>
      <c r="R248" s="50"/>
    </row>
    <row r="249" spans="1:18" ht="15.75">
      <c r="A249" s="19" t="s">
        <v>15</v>
      </c>
      <c r="B249" s="51">
        <f>'[2]Since July 1, 2002'!C15</f>
        <v>0</v>
      </c>
      <c r="D249" s="18"/>
      <c r="E249" s="14"/>
      <c r="F249" s="14">
        <f>'[2]Since July 1, 2002'!G15</f>
        <v>0</v>
      </c>
      <c r="G249" s="50">
        <f>'[2]Since July 1, 2002'!I15</f>
        <v>0</v>
      </c>
      <c r="I249" s="19">
        <f>'[2]Since July 1, 2002'!M15</f>
        <v>0</v>
      </c>
      <c r="J249" s="14">
        <f>'[2]Since July 1, 2002'!O15</f>
        <v>0</v>
      </c>
      <c r="K249" s="14"/>
      <c r="L249" s="14">
        <f>'[2]Since July 1, 2002'!Q15</f>
        <v>0</v>
      </c>
      <c r="N249" s="3">
        <f>'[2]Since July 1, 2002'!S15</f>
        <v>0</v>
      </c>
      <c r="P249" s="16"/>
      <c r="Q249" s="12"/>
      <c r="R249" s="50"/>
    </row>
    <row r="250" ht="15.75">
      <c r="Q250" s="12"/>
    </row>
    <row r="251" ht="15.75">
      <c r="Q251" s="12"/>
    </row>
    <row r="252" spans="1:17" ht="18">
      <c r="A252" s="10" t="s">
        <v>16</v>
      </c>
      <c r="Q252" s="12"/>
    </row>
    <row r="253" spans="1:17" ht="15.75">
      <c r="A253" s="24" t="s">
        <v>19</v>
      </c>
      <c r="B253" s="11"/>
      <c r="C253" s="11"/>
      <c r="D253" s="11"/>
      <c r="E253" s="11"/>
      <c r="L253" s="11"/>
      <c r="M253" s="11"/>
      <c r="N253" s="11"/>
      <c r="O253" s="11"/>
      <c r="P253" s="12"/>
      <c r="Q253" s="12"/>
    </row>
    <row r="254" spans="1:17" ht="15.75">
      <c r="A254" s="13" t="s">
        <v>13</v>
      </c>
      <c r="B254" s="11"/>
      <c r="C254" s="11"/>
      <c r="D254" s="11"/>
      <c r="E254" s="11"/>
      <c r="F254" s="50">
        <f>'[2]Since July 1, 2002'!G20</f>
        <v>0</v>
      </c>
      <c r="G254" s="54">
        <f>'[2]Since July 1, 2002'!I20</f>
        <v>0</v>
      </c>
      <c r="I254" s="14">
        <f>'[2]Since July 1, 2002'!M20</f>
        <v>0</v>
      </c>
      <c r="J254" s="15">
        <f>'[2]Since July 1, 2002'!O20</f>
        <v>0</v>
      </c>
      <c r="K254" s="15"/>
      <c r="L254" s="11"/>
      <c r="M254" s="11"/>
      <c r="N254" s="11"/>
      <c r="O254" s="11"/>
      <c r="P254" s="15">
        <f>'[2]Since July 1, 2002'!U20</f>
        <v>0</v>
      </c>
      <c r="Q254" s="12"/>
    </row>
    <row r="255" spans="1:17" ht="15.75">
      <c r="A255" s="13" t="s">
        <v>14</v>
      </c>
      <c r="B255" s="11"/>
      <c r="C255" s="11"/>
      <c r="D255" s="11"/>
      <c r="E255" s="11"/>
      <c r="F255" s="50">
        <f>'[2]Since July 1, 2002'!G21</f>
        <v>0</v>
      </c>
      <c r="G255" s="54">
        <f>'[2]Since July 1, 2002'!I21</f>
        <v>0</v>
      </c>
      <c r="I255" s="14">
        <f>'[2]Since July 1, 2002'!M21</f>
        <v>0</v>
      </c>
      <c r="J255" s="15">
        <f>'[2]Since July 1, 2002'!O21</f>
        <v>0</v>
      </c>
      <c r="K255" s="15"/>
      <c r="L255" s="11"/>
      <c r="M255" s="11"/>
      <c r="N255" s="11"/>
      <c r="O255" s="11"/>
      <c r="P255" s="15">
        <f>'[2]Since July 1, 2002'!U21</f>
        <v>0</v>
      </c>
      <c r="Q255" s="12"/>
    </row>
    <row r="256" spans="1:17" ht="15.75">
      <c r="A256" s="13" t="s">
        <v>18</v>
      </c>
      <c r="B256" s="11"/>
      <c r="C256" s="11"/>
      <c r="D256" s="11"/>
      <c r="E256" s="11"/>
      <c r="F256" s="53">
        <f>'[2]Since July 1, 2002'!G22</f>
        <v>0</v>
      </c>
      <c r="G256" s="53">
        <f>'[2]Since July 1, 2002'!I22</f>
        <v>0</v>
      </c>
      <c r="H256" s="29"/>
      <c r="I256" s="42">
        <f>'[2]Since July 1, 2002'!M22</f>
        <v>0</v>
      </c>
      <c r="J256" s="27">
        <f>'[2]Since July 1, 2002'!O22</f>
        <v>0</v>
      </c>
      <c r="K256" s="21"/>
      <c r="L256" s="11"/>
      <c r="M256" s="11"/>
      <c r="N256" s="11"/>
      <c r="O256" s="11"/>
      <c r="P256" s="27">
        <f>'[2]Since July 1, 2002'!U22</f>
        <v>0</v>
      </c>
      <c r="Q256" s="12"/>
    </row>
    <row r="257" spans="1:17" ht="15.75">
      <c r="A257" s="19" t="s">
        <v>15</v>
      </c>
      <c r="B257" s="11"/>
      <c r="C257" s="11"/>
      <c r="D257" s="11"/>
      <c r="E257" s="11"/>
      <c r="F257" s="51">
        <f>'[2]Since July 1, 2002'!G23</f>
        <v>0</v>
      </c>
      <c r="G257" s="51">
        <f>'[2]Since July 1, 2002'!I23</f>
        <v>0</v>
      </c>
      <c r="I257" s="14">
        <f>'[2]Since July 1, 2002'!M23</f>
        <v>0</v>
      </c>
      <c r="J257" s="15">
        <f>'[2]Since July 1, 2002'!O23</f>
        <v>0</v>
      </c>
      <c r="K257" s="15"/>
      <c r="L257" s="11"/>
      <c r="M257" s="11"/>
      <c r="N257" s="11"/>
      <c r="O257" s="11"/>
      <c r="P257" s="15">
        <f>'[2]Since July 1, 2002'!U23</f>
        <v>0</v>
      </c>
      <c r="Q257" s="12"/>
    </row>
    <row r="258" spans="6:17" ht="15.75">
      <c r="F258" s="12"/>
      <c r="G258" s="12"/>
      <c r="J258" s="12"/>
      <c r="K258" s="12"/>
      <c r="P258" s="12"/>
      <c r="Q258" s="12"/>
    </row>
    <row r="259" spans="6:17" ht="15.75">
      <c r="F259" s="12"/>
      <c r="G259" s="12"/>
      <c r="J259" s="12"/>
      <c r="K259" s="12"/>
      <c r="P259" s="12"/>
      <c r="Q259" s="12"/>
    </row>
    <row r="260" spans="6:17" ht="15.75">
      <c r="F260" s="12"/>
      <c r="G260" s="12"/>
      <c r="J260" s="12"/>
      <c r="K260" s="12"/>
      <c r="P260" s="12"/>
      <c r="Q260" s="12"/>
    </row>
    <row r="261" spans="1:17" ht="18">
      <c r="A261" s="10" t="s">
        <v>20</v>
      </c>
      <c r="F261" s="12"/>
      <c r="G261" s="12"/>
      <c r="J261" s="12"/>
      <c r="K261" s="12"/>
      <c r="P261" s="12"/>
      <c r="Q261" s="12"/>
    </row>
    <row r="262" spans="1:18" ht="15.75">
      <c r="A262" s="13" t="s">
        <v>52</v>
      </c>
      <c r="B262" s="50">
        <f>'[2]Since July 1, 2002'!$C$28</f>
        <v>4070546</v>
      </c>
      <c r="C262" s="19" t="s">
        <v>69</v>
      </c>
      <c r="D262" s="50">
        <f>'[2]Since July 1, 2002'!E28</f>
        <v>40474853</v>
      </c>
      <c r="E262" s="74"/>
      <c r="F262" s="15">
        <f>'[2]Since July 1, 2002'!$G$28</f>
        <v>44545399</v>
      </c>
      <c r="G262" s="51">
        <f>'[2]Since July 1, 2002'!$I$28</f>
        <v>35737660.41</v>
      </c>
      <c r="I262" s="14">
        <f>'[2]Since July 1, 2002'!$M$28</f>
        <v>5274084.590000004</v>
      </c>
      <c r="J262" s="51">
        <f>('[2]Since July 1, 2002'!$O$28)</f>
        <v>41011745</v>
      </c>
      <c r="K262" s="74"/>
      <c r="L262" s="36">
        <f>'[2]Since July 1, 2002'!$Q$28</f>
        <v>-536892</v>
      </c>
      <c r="M262" s="33" t="s">
        <v>74</v>
      </c>
      <c r="N262" s="15">
        <f>'[2]Since July 1, 2002'!$S$28</f>
        <v>363108</v>
      </c>
      <c r="P262" s="15">
        <f>'[2]Since July 1, 2002'!U28</f>
        <v>3533654</v>
      </c>
      <c r="Q262" s="12"/>
      <c r="R262" s="50">
        <f>'[2]Since July 1, 2002'!W28</f>
        <v>-900000</v>
      </c>
    </row>
    <row r="263" spans="1:17" ht="15.75">
      <c r="A263" s="13"/>
      <c r="B263" s="14"/>
      <c r="D263" s="14"/>
      <c r="E263" s="14"/>
      <c r="F263" s="14"/>
      <c r="G263" s="14"/>
      <c r="I263" s="14"/>
      <c r="J263" s="14"/>
      <c r="K263" s="14"/>
      <c r="L263" s="14"/>
      <c r="P263" s="15"/>
      <c r="Q263" s="12"/>
    </row>
    <row r="264" spans="2:17" ht="15.75">
      <c r="B264" s="14"/>
      <c r="D264" s="14"/>
      <c r="E264" s="14"/>
      <c r="F264" s="14"/>
      <c r="G264" s="14"/>
      <c r="I264" s="14"/>
      <c r="J264" s="14"/>
      <c r="K264" s="14"/>
      <c r="L264" s="14"/>
      <c r="P264" s="15"/>
      <c r="Q264" s="12"/>
    </row>
    <row r="265" spans="1:17" ht="15.75">
      <c r="A265" s="13"/>
      <c r="B265" s="14"/>
      <c r="D265" s="14"/>
      <c r="E265" s="14"/>
      <c r="F265" s="14"/>
      <c r="G265" s="14"/>
      <c r="I265" s="14"/>
      <c r="J265" s="14"/>
      <c r="K265" s="14"/>
      <c r="L265" s="14"/>
      <c r="P265" s="15"/>
      <c r="Q265" s="12"/>
    </row>
    <row r="266" spans="1:17" ht="15.75">
      <c r="A266" s="13"/>
      <c r="P266" s="12"/>
      <c r="Q266" s="12"/>
    </row>
    <row r="267" spans="16:17" ht="15.75">
      <c r="P267" s="12"/>
      <c r="Q267" s="12"/>
    </row>
    <row r="268" spans="1:17" ht="15.75">
      <c r="A268" s="13" t="s">
        <v>70</v>
      </c>
      <c r="Q268" s="12"/>
    </row>
    <row r="269" spans="1:17" ht="15.75">
      <c r="A269" s="3" t="s">
        <v>71</v>
      </c>
      <c r="Q269" s="12"/>
    </row>
    <row r="270" spans="1:17" ht="15.75">
      <c r="A270" s="3" t="s">
        <v>77</v>
      </c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ht="15.75">
      <c r="Q285" s="12"/>
    </row>
    <row r="286" ht="15.75">
      <c r="Q286" s="12"/>
    </row>
    <row r="287" ht="15.75">
      <c r="Q287" s="12"/>
    </row>
    <row r="288" ht="15.75">
      <c r="Q288" s="12"/>
    </row>
    <row r="289" ht="15.75">
      <c r="Q289" s="12"/>
    </row>
    <row r="290" ht="15.75">
      <c r="Q290" s="12"/>
    </row>
    <row r="291" ht="15.75">
      <c r="Q291" s="12"/>
    </row>
    <row r="292" spans="1:17" ht="18">
      <c r="A292" s="81">
        <v>3</v>
      </c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</row>
    <row r="293" spans="1:17" ht="20.2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12"/>
    </row>
    <row r="294" spans="1:17" ht="20.25">
      <c r="A294" s="82" t="s">
        <v>35</v>
      </c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12"/>
    </row>
    <row r="295" spans="1:17" ht="20.25">
      <c r="A295" s="83" t="str">
        <f>$A$3</f>
        <v>FINANCIAL STATUS AS OF FEBRUARY 28, 2009</v>
      </c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12"/>
    </row>
    <row r="296" spans="1:17" ht="15.75">
      <c r="A296" s="4"/>
      <c r="H296" s="5" t="str">
        <f>$H$4</f>
        <v>SFY 2008-09</v>
      </c>
      <c r="Q296" s="12"/>
    </row>
    <row r="297" spans="2:19" ht="15.75">
      <c r="B297" s="6">
        <v>-1</v>
      </c>
      <c r="C297" s="7"/>
      <c r="D297" s="6">
        <v>-2</v>
      </c>
      <c r="E297" s="6"/>
      <c r="F297" s="6">
        <v>-3</v>
      </c>
      <c r="G297" s="6">
        <v>-4</v>
      </c>
      <c r="H297" s="7"/>
      <c r="I297" s="6">
        <v>-5</v>
      </c>
      <c r="J297" s="6">
        <v>-6</v>
      </c>
      <c r="K297" s="6"/>
      <c r="L297" s="6">
        <v>-7</v>
      </c>
      <c r="M297" s="7"/>
      <c r="N297" s="38">
        <v>-8</v>
      </c>
      <c r="O297" s="7"/>
      <c r="P297" s="6">
        <v>-9</v>
      </c>
      <c r="Q297" s="12"/>
      <c r="R297" s="38">
        <v>-10</v>
      </c>
      <c r="S297" s="39"/>
    </row>
    <row r="298" spans="16:17" ht="15.75">
      <c r="P298" s="8" t="s">
        <v>0</v>
      </c>
      <c r="Q298" s="12"/>
    </row>
    <row r="299" spans="6:17" ht="15.75">
      <c r="F299" s="8" t="s">
        <v>0</v>
      </c>
      <c r="G299" s="8" t="s">
        <v>1</v>
      </c>
      <c r="I299" s="8" t="s">
        <v>2</v>
      </c>
      <c r="J299" s="8" t="s">
        <v>3</v>
      </c>
      <c r="K299" s="8"/>
      <c r="L299" s="8" t="str">
        <f>$L$7</f>
        <v>2008-2009</v>
      </c>
      <c r="N299" s="39" t="s">
        <v>2</v>
      </c>
      <c r="P299" s="8" t="s">
        <v>2</v>
      </c>
      <c r="Q299" s="12"/>
    </row>
    <row r="300" spans="2:18" ht="15.75">
      <c r="B300" s="8" t="s">
        <v>4</v>
      </c>
      <c r="D300" s="8" t="str">
        <f>$D$8</f>
        <v>2008-2009</v>
      </c>
      <c r="E300" s="8"/>
      <c r="F300" s="8" t="s">
        <v>2</v>
      </c>
      <c r="G300" s="8" t="s">
        <v>5</v>
      </c>
      <c r="I300" s="8" t="s">
        <v>5</v>
      </c>
      <c r="J300" s="8" t="s">
        <v>5</v>
      </c>
      <c r="K300" s="8"/>
      <c r="L300" s="8" t="s">
        <v>2</v>
      </c>
      <c r="N300" s="39" t="s">
        <v>46</v>
      </c>
      <c r="P300" s="8" t="s">
        <v>6</v>
      </c>
      <c r="Q300" s="12"/>
      <c r="R300" s="41" t="s">
        <v>47</v>
      </c>
    </row>
    <row r="301" spans="2:18" ht="15.75">
      <c r="B301" s="8" t="s">
        <v>7</v>
      </c>
      <c r="D301" s="8" t="s">
        <v>8</v>
      </c>
      <c r="E301" s="8"/>
      <c r="F301" s="8" t="s">
        <v>9</v>
      </c>
      <c r="G301" s="8" t="s">
        <v>10</v>
      </c>
      <c r="I301" s="8" t="s">
        <v>36</v>
      </c>
      <c r="J301" s="8" t="s">
        <v>11</v>
      </c>
      <c r="K301" s="8"/>
      <c r="L301" s="8" t="s">
        <v>68</v>
      </c>
      <c r="N301" s="39" t="s">
        <v>6</v>
      </c>
      <c r="P301" s="8" t="s">
        <v>40</v>
      </c>
      <c r="Q301" s="12"/>
      <c r="R301" s="41" t="s">
        <v>48</v>
      </c>
    </row>
    <row r="302" spans="2:18" ht="15.75">
      <c r="B302" s="9" t="str">
        <f>$B$10</f>
        <v>on 4/1/08</v>
      </c>
      <c r="D302" s="9" t="s">
        <v>9</v>
      </c>
      <c r="E302" s="9"/>
      <c r="F302" s="62" t="str">
        <f>$F$10</f>
        <v>2008-2009</v>
      </c>
      <c r="G302" s="62">
        <f>$G$10</f>
        <v>39872</v>
      </c>
      <c r="H302" s="29"/>
      <c r="I302" s="9" t="s">
        <v>37</v>
      </c>
      <c r="J302" s="9" t="s">
        <v>2</v>
      </c>
      <c r="K302" s="9"/>
      <c r="L302" s="9" t="s">
        <v>5</v>
      </c>
      <c r="M302" s="29"/>
      <c r="N302" s="40" t="str">
        <f>$N$10</f>
        <v>at 3/31/09</v>
      </c>
      <c r="P302" s="9" t="s">
        <v>37</v>
      </c>
      <c r="Q302" s="12"/>
      <c r="R302" s="40" t="s">
        <v>49</v>
      </c>
    </row>
    <row r="303" ht="15.75">
      <c r="Q303" s="12"/>
    </row>
    <row r="304" spans="1:17" ht="18">
      <c r="A304" s="10" t="s">
        <v>12</v>
      </c>
      <c r="B304" s="12"/>
      <c r="D304" s="12"/>
      <c r="E304" s="12"/>
      <c r="F304" s="12"/>
      <c r="G304" s="12"/>
      <c r="H304" s="12"/>
      <c r="I304" s="12"/>
      <c r="J304" s="12"/>
      <c r="K304" s="12"/>
      <c r="L304" s="12"/>
      <c r="P304" s="11"/>
      <c r="Q304" s="12"/>
    </row>
    <row r="305" spans="1:18" ht="15.75">
      <c r="A305" s="13" t="s">
        <v>13</v>
      </c>
      <c r="B305" s="51">
        <f>'[4]4-97RPT'!C13</f>
        <v>0</v>
      </c>
      <c r="D305" s="44"/>
      <c r="E305" s="14"/>
      <c r="F305" s="15">
        <f>'[4]4-97RPT'!G13</f>
        <v>0</v>
      </c>
      <c r="G305" s="51">
        <f>'[4]4-97RPT'!I13</f>
        <v>0</v>
      </c>
      <c r="H305" s="12"/>
      <c r="I305" s="15">
        <f>'[4]4-97RPT'!M13</f>
        <v>0</v>
      </c>
      <c r="J305" s="15">
        <f>'[4]4-97RPT'!O13</f>
        <v>0</v>
      </c>
      <c r="K305" s="15"/>
      <c r="L305" s="35">
        <f>'[4]4-97RPT'!Q13</f>
        <v>0</v>
      </c>
      <c r="N305" s="3">
        <f>'[4]4-97RPT'!S13</f>
        <v>0</v>
      </c>
      <c r="P305" s="16"/>
      <c r="Q305" s="12"/>
      <c r="R305" s="50">
        <f>'[4]4-97RPT'!W13</f>
        <v>0</v>
      </c>
    </row>
    <row r="306" spans="1:18" ht="15.75">
      <c r="A306" s="13" t="s">
        <v>14</v>
      </c>
      <c r="B306" s="52">
        <f>'[4]4-97RPT'!C14</f>
        <v>0</v>
      </c>
      <c r="D306" s="18"/>
      <c r="E306" s="28"/>
      <c r="F306" s="17">
        <f>'[4]4-97RPT'!G14</f>
        <v>0</v>
      </c>
      <c r="G306" s="53">
        <f>'[4]4-97RPT'!I14</f>
        <v>0</v>
      </c>
      <c r="H306" s="23"/>
      <c r="I306" s="27">
        <f>'[4]4-97RPT'!M14</f>
        <v>0</v>
      </c>
      <c r="J306" s="27">
        <f>'[4]4-97RPT'!O14</f>
        <v>0</v>
      </c>
      <c r="K306" s="27"/>
      <c r="L306" s="45">
        <f>'[4]4-97RPT'!Q14</f>
        <v>0</v>
      </c>
      <c r="M306" s="29"/>
      <c r="N306" s="29">
        <f>'[4]4-97RPT'!S14</f>
        <v>0</v>
      </c>
      <c r="P306" s="18"/>
      <c r="Q306" s="12"/>
      <c r="R306" s="56">
        <f>'[4]4-97RPT'!W14</f>
        <v>0</v>
      </c>
    </row>
    <row r="307" spans="1:18" ht="15.75">
      <c r="A307" s="19" t="s">
        <v>15</v>
      </c>
      <c r="B307" s="51">
        <f>'[4]4-97RPT'!C15</f>
        <v>0</v>
      </c>
      <c r="D307" s="18"/>
      <c r="E307" s="15"/>
      <c r="F307" s="15">
        <f>'[4]4-97RPT'!G15</f>
        <v>0</v>
      </c>
      <c r="G307" s="51">
        <f>'[4]4-97RPT'!I15</f>
        <v>0</v>
      </c>
      <c r="H307" s="12"/>
      <c r="I307" s="15">
        <f>'[4]4-97RPT'!M15</f>
        <v>0</v>
      </c>
      <c r="J307" s="15">
        <f>'[4]4-97RPT'!O15</f>
        <v>0</v>
      </c>
      <c r="K307" s="15"/>
      <c r="L307" s="35">
        <f>'[4]4-97RPT'!Q15</f>
        <v>0</v>
      </c>
      <c r="N307" s="3">
        <f>'[4]4-97RPT'!S15</f>
        <v>0</v>
      </c>
      <c r="P307" s="16"/>
      <c r="Q307" s="12"/>
      <c r="R307" s="50">
        <f>'[4]4-97RPT'!W15</f>
        <v>0</v>
      </c>
    </row>
    <row r="308" spans="6:17" ht="15.75">
      <c r="F308" s="12"/>
      <c r="G308" s="12"/>
      <c r="H308" s="12"/>
      <c r="I308" s="12"/>
      <c r="J308" s="12"/>
      <c r="K308" s="12"/>
      <c r="L308" s="12"/>
      <c r="Q308" s="12"/>
    </row>
    <row r="309" spans="6:17" ht="15.75">
      <c r="F309" s="12"/>
      <c r="G309" s="12"/>
      <c r="H309" s="12"/>
      <c r="I309" s="12"/>
      <c r="J309" s="12"/>
      <c r="K309" s="12"/>
      <c r="L309" s="12"/>
      <c r="Q309" s="12"/>
    </row>
    <row r="310" spans="10:17" ht="15.75">
      <c r="J310" s="5"/>
      <c r="K310" s="5"/>
      <c r="Q310" s="12"/>
    </row>
    <row r="311" spans="10:17" ht="15.75">
      <c r="J311" s="5"/>
      <c r="K311" s="5"/>
      <c r="Q311" s="12"/>
    </row>
    <row r="312" ht="15.75">
      <c r="Q312" s="12"/>
    </row>
    <row r="313" spans="1:17" ht="18">
      <c r="A313" s="10" t="s">
        <v>16</v>
      </c>
      <c r="B313" s="11"/>
      <c r="C313" s="11"/>
      <c r="D313" s="11"/>
      <c r="E313" s="11"/>
      <c r="L313" s="11"/>
      <c r="M313" s="11"/>
      <c r="N313" s="11"/>
      <c r="O313" s="11"/>
      <c r="Q313" s="12"/>
    </row>
    <row r="314" spans="1:17" ht="15.75">
      <c r="A314" s="24" t="s">
        <v>21</v>
      </c>
      <c r="B314" s="11"/>
      <c r="C314" s="11"/>
      <c r="D314" s="11"/>
      <c r="E314" s="11"/>
      <c r="F314" s="12"/>
      <c r="G314" s="12"/>
      <c r="H314" s="12"/>
      <c r="I314" s="12"/>
      <c r="J314" s="12"/>
      <c r="K314" s="12"/>
      <c r="L314" s="11"/>
      <c r="M314" s="11"/>
      <c r="N314" s="11"/>
      <c r="O314" s="11"/>
      <c r="Q314" s="12"/>
    </row>
    <row r="315" spans="1:17" ht="15.75">
      <c r="A315" s="13" t="s">
        <v>13</v>
      </c>
      <c r="B315" s="11"/>
      <c r="C315" s="11"/>
      <c r="D315" s="11"/>
      <c r="E315" s="11"/>
      <c r="F315" s="51">
        <f>'[4]4-97RPT'!G23</f>
        <v>34712541</v>
      </c>
      <c r="G315" s="51">
        <f>'[4]4-97RPT'!I23</f>
        <v>6219668.66</v>
      </c>
      <c r="H315" s="12"/>
      <c r="I315" s="15">
        <f>'[4]4-97RPT'!M23</f>
        <v>28492872.34</v>
      </c>
      <c r="J315" s="15">
        <f>'[4]4-97RPT'!O23</f>
        <v>34712541</v>
      </c>
      <c r="K315" s="15"/>
      <c r="L315" s="11"/>
      <c r="M315" s="11"/>
      <c r="N315" s="11"/>
      <c r="O315" s="11"/>
      <c r="P315" s="15">
        <f>'[4]4-97RPT'!U23</f>
        <v>0</v>
      </c>
      <c r="Q315" s="12"/>
    </row>
    <row r="316" spans="1:17" ht="15.75">
      <c r="A316" s="13" t="s">
        <v>14</v>
      </c>
      <c r="B316" s="11"/>
      <c r="C316" s="11"/>
      <c r="D316" s="11"/>
      <c r="E316" s="11"/>
      <c r="F316" s="51">
        <f>'[4]4-97RPT'!G24</f>
        <v>11323690</v>
      </c>
      <c r="G316" s="51">
        <f>'[4]4-97RPT'!I24</f>
        <v>1688200.56</v>
      </c>
      <c r="H316" s="12"/>
      <c r="I316" s="15">
        <f>'[4]4-97RPT'!M24</f>
        <v>9635489.44</v>
      </c>
      <c r="J316" s="15">
        <f>'[4]4-97RPT'!O24</f>
        <v>11323690</v>
      </c>
      <c r="K316" s="15"/>
      <c r="L316" s="11"/>
      <c r="M316" s="11"/>
      <c r="N316" s="11"/>
      <c r="O316" s="11"/>
      <c r="P316" s="15">
        <f>'[4]4-97RPT'!U24</f>
        <v>0</v>
      </c>
      <c r="Q316" s="12"/>
    </row>
    <row r="317" spans="1:17" ht="15.75">
      <c r="A317" s="13" t="s">
        <v>18</v>
      </c>
      <c r="B317" s="11"/>
      <c r="C317" s="11"/>
      <c r="D317" s="11"/>
      <c r="E317" s="11"/>
      <c r="F317" s="53">
        <f>'[4]4-97RPT'!G25</f>
        <v>27537459</v>
      </c>
      <c r="G317" s="53">
        <f>'[4]4-97RPT'!I25</f>
        <v>2000000</v>
      </c>
      <c r="H317" s="23"/>
      <c r="I317" s="27">
        <f>'[4]4-97RPT'!M25</f>
        <v>25537459</v>
      </c>
      <c r="J317" s="27">
        <f>'[4]4-97RPT'!O25</f>
        <v>27537459</v>
      </c>
      <c r="K317" s="21"/>
      <c r="L317" s="11"/>
      <c r="M317" s="11"/>
      <c r="N317" s="11"/>
      <c r="O317" s="11"/>
      <c r="P317" s="27">
        <f>'[4]4-97RPT'!U25</f>
        <v>0</v>
      </c>
      <c r="Q317" s="12"/>
    </row>
    <row r="318" spans="1:17" ht="15.75">
      <c r="A318" s="19" t="s">
        <v>15</v>
      </c>
      <c r="B318" s="11"/>
      <c r="C318" s="11"/>
      <c r="D318" s="11"/>
      <c r="E318" s="11"/>
      <c r="F318" s="51">
        <f>'[4]4-97RPT'!G26</f>
        <v>73573690</v>
      </c>
      <c r="G318" s="51">
        <f>'[4]4-97RPT'!I26</f>
        <v>9907869.22</v>
      </c>
      <c r="H318" s="12"/>
      <c r="I318" s="15">
        <f>'[4]4-97RPT'!M26</f>
        <v>63665820.78</v>
      </c>
      <c r="J318" s="15">
        <f>'[4]4-97RPT'!O26</f>
        <v>73573690</v>
      </c>
      <c r="K318" s="15"/>
      <c r="L318" s="11"/>
      <c r="M318" s="11"/>
      <c r="N318" s="11"/>
      <c r="O318" s="11"/>
      <c r="P318" s="15">
        <f>'[4]4-97RPT'!U26</f>
        <v>0</v>
      </c>
      <c r="Q318" s="12"/>
    </row>
    <row r="319" spans="2:17" ht="15.75">
      <c r="B319" s="12"/>
      <c r="Q319" s="12"/>
    </row>
    <row r="320" spans="1:17" ht="15.75">
      <c r="A320" s="24" t="s">
        <v>19</v>
      </c>
      <c r="B320" s="11"/>
      <c r="C320" s="11"/>
      <c r="D320" s="11"/>
      <c r="E320" s="11"/>
      <c r="L320" s="11"/>
      <c r="M320" s="11"/>
      <c r="N320" s="11"/>
      <c r="O320" s="11"/>
      <c r="Q320" s="12"/>
    </row>
    <row r="321" spans="1:17" ht="15.75">
      <c r="A321" s="13" t="s">
        <v>13</v>
      </c>
      <c r="B321" s="11"/>
      <c r="C321" s="11"/>
      <c r="D321" s="11"/>
      <c r="E321" s="11"/>
      <c r="F321" s="51">
        <f>'[4]4-97RPT'!G29</f>
        <v>8807042</v>
      </c>
      <c r="G321" s="51">
        <f>'[4]4-97RPT'!I29</f>
        <v>3678870.44</v>
      </c>
      <c r="H321" s="12"/>
      <c r="I321" s="15">
        <f>'[4]4-97RPT'!M29</f>
        <v>5128171.5600000005</v>
      </c>
      <c r="J321" s="15">
        <f>'[4]4-97RPT'!O29</f>
        <v>8807042</v>
      </c>
      <c r="K321" s="15"/>
      <c r="L321" s="11"/>
      <c r="M321" s="11"/>
      <c r="N321" s="11"/>
      <c r="O321" s="11"/>
      <c r="P321" s="15">
        <f>'[4]4-97RPT'!U29</f>
        <v>0</v>
      </c>
      <c r="Q321" s="12"/>
    </row>
    <row r="322" spans="1:17" ht="15.75">
      <c r="A322" s="13" t="s">
        <v>14</v>
      </c>
      <c r="B322" s="11"/>
      <c r="C322" s="11"/>
      <c r="D322" s="11"/>
      <c r="E322" s="11"/>
      <c r="F322" s="51">
        <f>'[4]4-97RPT'!G30</f>
        <v>13902425</v>
      </c>
      <c r="G322" s="51">
        <f>'[4]4-97RPT'!I30</f>
        <v>178546.27</v>
      </c>
      <c r="H322" s="12"/>
      <c r="I322" s="15">
        <f>'[4]4-97RPT'!M30</f>
        <v>13723878.73</v>
      </c>
      <c r="J322" s="15">
        <f>'[4]4-97RPT'!O30</f>
        <v>13902425</v>
      </c>
      <c r="K322" s="15"/>
      <c r="L322" s="11"/>
      <c r="M322" s="11"/>
      <c r="N322" s="11"/>
      <c r="O322" s="11"/>
      <c r="P322" s="15">
        <f>'[4]4-97RPT'!U30</f>
        <v>0</v>
      </c>
      <c r="Q322" s="12"/>
    </row>
    <row r="323" spans="1:17" ht="15.75">
      <c r="A323" s="13" t="s">
        <v>18</v>
      </c>
      <c r="B323" s="11"/>
      <c r="C323" s="11"/>
      <c r="D323" s="11"/>
      <c r="E323" s="11"/>
      <c r="F323" s="53">
        <f>'[4]4-97RPT'!G31</f>
        <v>11196126</v>
      </c>
      <c r="G323" s="53">
        <f>'[4]4-97RPT'!I31</f>
        <v>4639282.08</v>
      </c>
      <c r="H323" s="23"/>
      <c r="I323" s="27">
        <f>'[4]4-97RPT'!M31</f>
        <v>6556843.92</v>
      </c>
      <c r="J323" s="27">
        <f>'[4]4-97RPT'!O31</f>
        <v>11196126</v>
      </c>
      <c r="K323" s="21"/>
      <c r="L323" s="11"/>
      <c r="M323" s="11"/>
      <c r="N323" s="11"/>
      <c r="O323" s="11"/>
      <c r="P323" s="27">
        <f>'[4]4-97RPT'!U31</f>
        <v>0</v>
      </c>
      <c r="Q323" s="12"/>
    </row>
    <row r="324" spans="1:17" ht="15.75">
      <c r="A324" s="19" t="s">
        <v>15</v>
      </c>
      <c r="B324" s="11"/>
      <c r="C324" s="11"/>
      <c r="D324" s="11"/>
      <c r="E324" s="11"/>
      <c r="F324" s="51">
        <f>'[4]4-97RPT'!G32</f>
        <v>33905593</v>
      </c>
      <c r="G324" s="51">
        <f>'[4]4-97RPT'!I32</f>
        <v>8496698.79</v>
      </c>
      <c r="H324" s="12"/>
      <c r="I324" s="15">
        <f>'[4]4-97RPT'!M32</f>
        <v>25408894.21</v>
      </c>
      <c r="J324" s="15">
        <f>'[4]4-97RPT'!O32</f>
        <v>33905593</v>
      </c>
      <c r="K324" s="15"/>
      <c r="L324" s="11"/>
      <c r="M324" s="11"/>
      <c r="N324" s="11"/>
      <c r="O324" s="11"/>
      <c r="P324" s="15">
        <f>'[4]4-97RPT'!U32</f>
        <v>0</v>
      </c>
      <c r="Q324" s="12"/>
    </row>
    <row r="325" spans="2:17" ht="15.75">
      <c r="B325" s="12"/>
      <c r="F325" s="12"/>
      <c r="G325" s="12"/>
      <c r="H325" s="12"/>
      <c r="I325" s="12"/>
      <c r="J325" s="12"/>
      <c r="K325" s="12"/>
      <c r="P325" s="12"/>
      <c r="Q325" s="12"/>
    </row>
    <row r="326" spans="2:17" ht="15.75">
      <c r="B326" s="12"/>
      <c r="F326" s="12"/>
      <c r="G326" s="12"/>
      <c r="H326" s="12"/>
      <c r="I326" s="12"/>
      <c r="J326" s="12"/>
      <c r="K326" s="12"/>
      <c r="P326" s="12"/>
      <c r="Q326" s="12"/>
    </row>
    <row r="327" spans="1:17" ht="18">
      <c r="A327" s="31" t="s">
        <v>20</v>
      </c>
      <c r="B327" s="12"/>
      <c r="F327" s="12"/>
      <c r="G327" s="12"/>
      <c r="H327" s="12"/>
      <c r="I327" s="12"/>
      <c r="J327" s="12"/>
      <c r="K327" s="12"/>
      <c r="P327" s="12"/>
      <c r="Q327" s="12"/>
    </row>
    <row r="328" spans="1:18" ht="15.75">
      <c r="A328" s="32" t="s">
        <v>26</v>
      </c>
      <c r="B328" s="51">
        <f>'[4]4-97RPT'!C36</f>
        <v>185591</v>
      </c>
      <c r="D328" s="50">
        <f>'[4]4-97RPT'!E36</f>
        <v>104000</v>
      </c>
      <c r="E328" s="14"/>
      <c r="F328" s="15">
        <f>'[4]4-97RPT'!G36</f>
        <v>289591</v>
      </c>
      <c r="G328" s="51">
        <f>'[4]4-97RPT'!I36</f>
        <v>104000</v>
      </c>
      <c r="H328" s="12"/>
      <c r="I328" s="15">
        <f>'[4]4-97RPT'!M36</f>
        <v>0</v>
      </c>
      <c r="J328" s="51">
        <f>'[4]4-97RPT'!O36</f>
        <v>104000</v>
      </c>
      <c r="K328" s="51"/>
      <c r="L328" s="15">
        <f>'[4]4-97RPT'!Q36</f>
        <v>0</v>
      </c>
      <c r="M328" s="39"/>
      <c r="N328" s="3">
        <f>'[4]4-97RPT'!S36</f>
        <v>185000</v>
      </c>
      <c r="P328" s="15">
        <f>'[4]4-97RPT'!U36</f>
        <v>185591</v>
      </c>
      <c r="Q328" s="12"/>
      <c r="R328" s="50">
        <f>'[4]4-97RPT'!W36</f>
        <v>-185000</v>
      </c>
    </row>
    <row r="329" spans="1:18" ht="15.75">
      <c r="A329" s="32" t="s">
        <v>93</v>
      </c>
      <c r="B329" s="51">
        <f>'[4]4-97RPT'!C37</f>
        <v>0</v>
      </c>
      <c r="D329" s="50">
        <f>'[4]4-97RPT'!E37</f>
        <v>742720</v>
      </c>
      <c r="E329" s="14"/>
      <c r="F329" s="15">
        <f>'[4]4-97RPT'!G37</f>
        <v>742720</v>
      </c>
      <c r="G329" s="51">
        <f>'[4]4-97RPT'!I37</f>
        <v>340797.4400000004</v>
      </c>
      <c r="H329" s="12"/>
      <c r="I329" s="15">
        <f>'[4]4-97RPT'!M37</f>
        <v>401922.5599999996</v>
      </c>
      <c r="J329" s="51">
        <f>'[4]4-97RPT'!O37</f>
        <v>742720</v>
      </c>
      <c r="K329" s="51"/>
      <c r="L329" s="15">
        <f>'[4]4-97RPT'!Q37</f>
        <v>0</v>
      </c>
      <c r="M329" s="39"/>
      <c r="N329" s="3">
        <f>'[4]4-97RPT'!S37</f>
        <v>0</v>
      </c>
      <c r="P329" s="15">
        <f>'[4]4-97RPT'!U37</f>
        <v>0</v>
      </c>
      <c r="Q329" s="12"/>
      <c r="R329" s="50"/>
    </row>
    <row r="330" spans="1:18" ht="15.75">
      <c r="A330" s="13" t="s">
        <v>27</v>
      </c>
      <c r="B330" s="51"/>
      <c r="D330" s="50"/>
      <c r="F330" s="15"/>
      <c r="G330" s="51"/>
      <c r="H330" s="12"/>
      <c r="I330" s="15"/>
      <c r="J330" s="51"/>
      <c r="K330" s="51"/>
      <c r="L330" s="15"/>
      <c r="P330" s="15"/>
      <c r="Q330" s="12"/>
      <c r="R330" s="50"/>
    </row>
    <row r="331" spans="1:18" ht="15.75">
      <c r="A331" s="13" t="s">
        <v>28</v>
      </c>
      <c r="B331" s="51">
        <f>'[4]4-97RPT'!C39</f>
        <v>0</v>
      </c>
      <c r="C331" s="39" t="s">
        <v>41</v>
      </c>
      <c r="D331" s="50">
        <f>'[4]4-97RPT'!E39</f>
        <v>9578598</v>
      </c>
      <c r="E331" s="14"/>
      <c r="F331" s="15">
        <f>'[4]4-97RPT'!G39</f>
        <v>9578598</v>
      </c>
      <c r="G331" s="51">
        <f>'[4]4-97RPT'!I39</f>
        <v>9520685.14</v>
      </c>
      <c r="H331" s="12"/>
      <c r="I331" s="15">
        <f>'[4]4-97RPT'!M39</f>
        <v>57912.859999999404</v>
      </c>
      <c r="J331" s="51">
        <f>'[4]4-97RPT'!O39</f>
        <v>9578598</v>
      </c>
      <c r="K331" s="51"/>
      <c r="L331" s="15">
        <f>'[4]4-97RPT'!Q39</f>
        <v>0</v>
      </c>
      <c r="N331" s="3">
        <f>'[4]4-97RPT'!S39</f>
        <v>0</v>
      </c>
      <c r="P331" s="15">
        <f>'[4]4-97RPT'!U39</f>
        <v>0</v>
      </c>
      <c r="Q331" s="12"/>
      <c r="R331" s="50">
        <f>'[4]4-97RPT'!W39</f>
        <v>0</v>
      </c>
    </row>
    <row r="332" spans="1:18" ht="15.75">
      <c r="A332" s="13" t="s">
        <v>29</v>
      </c>
      <c r="B332" s="51"/>
      <c r="D332" s="50"/>
      <c r="F332" s="15"/>
      <c r="G332" s="51"/>
      <c r="H332" s="12"/>
      <c r="I332" s="15"/>
      <c r="J332" s="51"/>
      <c r="K332" s="51"/>
      <c r="L332" s="15"/>
      <c r="P332" s="15"/>
      <c r="Q332" s="12"/>
      <c r="R332" s="50"/>
    </row>
    <row r="333" spans="1:18" ht="15.75">
      <c r="A333" s="13" t="s">
        <v>30</v>
      </c>
      <c r="B333" s="51">
        <f>'[4]4-97RPT'!C41</f>
        <v>0</v>
      </c>
      <c r="C333" s="39" t="s">
        <v>41</v>
      </c>
      <c r="D333" s="50">
        <f>'[4]4-97RPT'!E41</f>
        <v>9203014</v>
      </c>
      <c r="E333" s="14"/>
      <c r="F333" s="15">
        <f>'[4]4-97RPT'!G41</f>
        <v>9203014</v>
      </c>
      <c r="G333" s="51">
        <f>'[4]4-97RPT'!I41</f>
        <v>8906712.25</v>
      </c>
      <c r="H333" s="12"/>
      <c r="I333" s="15">
        <f>'[4]4-97RPT'!M41</f>
        <v>296301.75</v>
      </c>
      <c r="J333" s="51">
        <f>'[4]4-97RPT'!O41</f>
        <v>9203014</v>
      </c>
      <c r="K333" s="51"/>
      <c r="L333" s="15">
        <f>'[4]4-97RPT'!Q41</f>
        <v>0</v>
      </c>
      <c r="N333" s="3">
        <f>'[4]4-97RPT'!S41</f>
        <v>0</v>
      </c>
      <c r="P333" s="15">
        <f>'[4]4-97RPT'!U41</f>
        <v>0</v>
      </c>
      <c r="Q333" s="12"/>
      <c r="R333" s="50">
        <f>'[4]4-97RPT'!W41</f>
        <v>0</v>
      </c>
    </row>
    <row r="334" spans="1:18" ht="15.75">
      <c r="A334" s="13"/>
      <c r="B334" s="51"/>
      <c r="D334" s="50"/>
      <c r="F334" s="15"/>
      <c r="G334" s="51"/>
      <c r="H334" s="12"/>
      <c r="I334" s="15"/>
      <c r="J334" s="51"/>
      <c r="K334" s="51"/>
      <c r="L334" s="15"/>
      <c r="P334" s="15"/>
      <c r="Q334" s="12"/>
      <c r="R334" s="50"/>
    </row>
    <row r="335" spans="1:18" ht="15.75">
      <c r="A335" s="13"/>
      <c r="B335" s="51"/>
      <c r="D335" s="50"/>
      <c r="E335" s="14"/>
      <c r="F335" s="15"/>
      <c r="G335" s="51"/>
      <c r="H335" s="12"/>
      <c r="I335" s="15"/>
      <c r="J335" s="51"/>
      <c r="K335" s="51"/>
      <c r="L335" s="15"/>
      <c r="P335" s="15"/>
      <c r="Q335" s="12"/>
      <c r="R335" s="50">
        <f>'[4]4-97RPT'!W42</f>
        <v>0</v>
      </c>
    </row>
    <row r="336" spans="1:18" ht="15.75">
      <c r="A336" s="13"/>
      <c r="B336" s="51"/>
      <c r="D336" s="50"/>
      <c r="E336" s="14"/>
      <c r="F336" s="15"/>
      <c r="G336" s="51"/>
      <c r="H336" s="12"/>
      <c r="I336" s="15"/>
      <c r="J336" s="51"/>
      <c r="K336" s="51"/>
      <c r="L336" s="15"/>
      <c r="P336" s="15"/>
      <c r="Q336" s="12"/>
      <c r="R336" s="50"/>
    </row>
    <row r="337" spans="1:18" ht="15.75">
      <c r="A337" s="13"/>
      <c r="B337" s="51"/>
      <c r="D337" s="50"/>
      <c r="E337" s="14"/>
      <c r="F337" s="15"/>
      <c r="G337" s="51"/>
      <c r="H337" s="12"/>
      <c r="I337" s="15"/>
      <c r="J337" s="51"/>
      <c r="K337" s="51"/>
      <c r="L337" s="15"/>
      <c r="P337" s="15"/>
      <c r="Q337" s="12"/>
      <c r="R337" s="50"/>
    </row>
    <row r="338" spans="2:18" ht="15.75">
      <c r="B338" s="51"/>
      <c r="D338" s="50"/>
      <c r="E338" s="14"/>
      <c r="F338" s="15"/>
      <c r="G338" s="51"/>
      <c r="H338" s="12"/>
      <c r="I338" s="15"/>
      <c r="J338" s="51"/>
      <c r="K338" s="51"/>
      <c r="L338" s="15"/>
      <c r="P338" s="15"/>
      <c r="Q338" s="12"/>
      <c r="R338" s="50"/>
    </row>
    <row r="339" spans="2:18" ht="15.75">
      <c r="B339" s="51"/>
      <c r="D339" s="50"/>
      <c r="E339" s="14"/>
      <c r="F339" s="15"/>
      <c r="G339" s="51"/>
      <c r="H339" s="12"/>
      <c r="I339" s="15"/>
      <c r="J339" s="51"/>
      <c r="K339" s="51"/>
      <c r="L339" s="15"/>
      <c r="P339" s="15"/>
      <c r="Q339" s="12"/>
      <c r="R339" s="50"/>
    </row>
    <row r="340" spans="2:18" ht="15.75">
      <c r="B340" s="51"/>
      <c r="D340" s="50"/>
      <c r="E340" s="14"/>
      <c r="F340" s="15"/>
      <c r="G340" s="51"/>
      <c r="H340" s="12"/>
      <c r="I340" s="15"/>
      <c r="J340" s="51"/>
      <c r="K340" s="51"/>
      <c r="L340" s="15"/>
      <c r="P340" s="15"/>
      <c r="Q340" s="12"/>
      <c r="R340" s="50"/>
    </row>
    <row r="341" spans="2:18" ht="15.75">
      <c r="B341" s="51"/>
      <c r="D341" s="50"/>
      <c r="E341" s="14"/>
      <c r="F341" s="15"/>
      <c r="G341" s="51"/>
      <c r="H341" s="12"/>
      <c r="I341" s="15"/>
      <c r="J341" s="51"/>
      <c r="K341" s="51"/>
      <c r="L341" s="15"/>
      <c r="P341" s="15"/>
      <c r="Q341" s="12"/>
      <c r="R341" s="50"/>
    </row>
    <row r="342" spans="1:18" ht="15.75">
      <c r="A342" s="3" t="s">
        <v>103</v>
      </c>
      <c r="B342" s="51"/>
      <c r="D342" s="50"/>
      <c r="E342" s="14"/>
      <c r="F342" s="15"/>
      <c r="G342" s="51"/>
      <c r="H342" s="12"/>
      <c r="I342" s="15"/>
      <c r="J342" s="51"/>
      <c r="K342" s="51"/>
      <c r="L342" s="15"/>
      <c r="P342" s="15"/>
      <c r="Q342" s="12"/>
      <c r="R342" s="50"/>
    </row>
    <row r="343" spans="1:18" ht="15.75">
      <c r="A343" s="75"/>
      <c r="B343" s="51"/>
      <c r="D343" s="50"/>
      <c r="E343" s="14"/>
      <c r="F343" s="15"/>
      <c r="G343" s="51"/>
      <c r="H343" s="12"/>
      <c r="I343" s="15"/>
      <c r="J343" s="51"/>
      <c r="K343" s="51"/>
      <c r="L343" s="15"/>
      <c r="P343" s="15"/>
      <c r="Q343" s="12"/>
      <c r="R343" s="50"/>
    </row>
    <row r="344" spans="1:18" ht="15.75">
      <c r="A344" s="75"/>
      <c r="B344" s="51"/>
      <c r="D344" s="50"/>
      <c r="E344" s="14"/>
      <c r="F344" s="15"/>
      <c r="G344" s="51"/>
      <c r="H344" s="12"/>
      <c r="I344" s="15"/>
      <c r="J344" s="51"/>
      <c r="K344" s="51"/>
      <c r="L344" s="15"/>
      <c r="P344" s="15"/>
      <c r="Q344" s="12"/>
      <c r="R344" s="50"/>
    </row>
    <row r="345" spans="2:18" ht="15.75">
      <c r="B345" s="51"/>
      <c r="D345" s="50"/>
      <c r="E345" s="14"/>
      <c r="F345" s="15"/>
      <c r="G345" s="51"/>
      <c r="H345" s="12"/>
      <c r="I345" s="15"/>
      <c r="J345" s="51"/>
      <c r="K345" s="51"/>
      <c r="L345" s="15"/>
      <c r="P345" s="15"/>
      <c r="Q345" s="12"/>
      <c r="R345" s="50"/>
    </row>
    <row r="346" spans="2:18" ht="15.75">
      <c r="B346" s="51"/>
      <c r="D346" s="50"/>
      <c r="E346" s="14"/>
      <c r="F346" s="15"/>
      <c r="G346" s="51"/>
      <c r="H346" s="12"/>
      <c r="I346" s="15"/>
      <c r="J346" s="51"/>
      <c r="K346" s="51"/>
      <c r="L346" s="15"/>
      <c r="P346" s="15"/>
      <c r="Q346" s="12"/>
      <c r="R346" s="50"/>
    </row>
    <row r="347" spans="2:18" ht="15.75">
      <c r="B347" s="51"/>
      <c r="D347" s="50"/>
      <c r="E347" s="14"/>
      <c r="F347" s="15"/>
      <c r="G347" s="51"/>
      <c r="H347" s="12"/>
      <c r="I347" s="15"/>
      <c r="J347" s="51"/>
      <c r="K347" s="51"/>
      <c r="L347" s="15"/>
      <c r="P347" s="15"/>
      <c r="Q347" s="12"/>
      <c r="R347" s="50"/>
    </row>
    <row r="348" spans="2:18" ht="15.75">
      <c r="B348" s="51"/>
      <c r="D348" s="50"/>
      <c r="E348" s="14"/>
      <c r="F348" s="15"/>
      <c r="G348" s="51"/>
      <c r="H348" s="12"/>
      <c r="I348" s="15"/>
      <c r="J348" s="51"/>
      <c r="K348" s="51"/>
      <c r="L348" s="15"/>
      <c r="P348" s="15"/>
      <c r="Q348" s="12"/>
      <c r="R348" s="50"/>
    </row>
    <row r="349" spans="2:18" ht="15.75">
      <c r="B349" s="51"/>
      <c r="D349" s="50"/>
      <c r="E349" s="14"/>
      <c r="F349" s="15"/>
      <c r="G349" s="51"/>
      <c r="H349" s="12"/>
      <c r="I349" s="15"/>
      <c r="J349" s="51"/>
      <c r="K349" s="51"/>
      <c r="L349" s="15"/>
      <c r="P349" s="15"/>
      <c r="Q349" s="12"/>
      <c r="R349" s="50"/>
    </row>
    <row r="350" spans="2:18" ht="15.75">
      <c r="B350" s="51"/>
      <c r="D350" s="50"/>
      <c r="E350" s="14"/>
      <c r="F350" s="15"/>
      <c r="G350" s="51"/>
      <c r="H350" s="12"/>
      <c r="I350" s="15"/>
      <c r="J350" s="51"/>
      <c r="K350" s="51"/>
      <c r="L350" s="15"/>
      <c r="P350" s="15"/>
      <c r="Q350" s="12"/>
      <c r="R350" s="50"/>
    </row>
    <row r="351" spans="1:18" ht="18">
      <c r="A351" s="81">
        <v>2</v>
      </c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50"/>
    </row>
    <row r="352" spans="1:17" ht="20.2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</row>
    <row r="353" spans="1:17" ht="20.25">
      <c r="A353" s="82" t="s">
        <v>53</v>
      </c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</row>
    <row r="354" spans="1:17" ht="20.25">
      <c r="A354" s="82" t="str">
        <f>$A$3</f>
        <v>FINANCIAL STATUS AS OF FEBRUARY 28, 2009</v>
      </c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</row>
    <row r="355" spans="1:8" ht="15.75">
      <c r="A355" s="4"/>
      <c r="H355" s="68" t="str">
        <f>$H$4</f>
        <v>SFY 2008-09</v>
      </c>
    </row>
    <row r="356" spans="2:16" ht="15.75">
      <c r="B356" s="6">
        <v>-1</v>
      </c>
      <c r="C356" s="7"/>
      <c r="D356" s="6">
        <v>-2</v>
      </c>
      <c r="E356" s="6"/>
      <c r="F356" s="6">
        <v>-3</v>
      </c>
      <c r="G356" s="6">
        <v>-4</v>
      </c>
      <c r="H356" s="7"/>
      <c r="I356" s="6">
        <v>-5</v>
      </c>
      <c r="J356" s="6">
        <v>-6</v>
      </c>
      <c r="K356" s="6"/>
      <c r="L356" s="6">
        <v>-7</v>
      </c>
      <c r="M356" s="7"/>
      <c r="N356" s="38">
        <v>-8</v>
      </c>
      <c r="O356" s="7"/>
      <c r="P356" s="6">
        <v>-9</v>
      </c>
    </row>
    <row r="357" ht="15.75">
      <c r="P357" s="8" t="s">
        <v>0</v>
      </c>
    </row>
    <row r="358" spans="6:16" ht="15.75">
      <c r="F358" s="8" t="s">
        <v>0</v>
      </c>
      <c r="G358" s="8" t="s">
        <v>1</v>
      </c>
      <c r="I358" s="8" t="s">
        <v>2</v>
      </c>
      <c r="J358" s="8" t="s">
        <v>3</v>
      </c>
      <c r="K358" s="8"/>
      <c r="L358" s="8" t="str">
        <f>$L$7</f>
        <v>2008-2009</v>
      </c>
      <c r="N358" s="39" t="s">
        <v>2</v>
      </c>
      <c r="P358" s="8" t="s">
        <v>2</v>
      </c>
    </row>
    <row r="359" spans="2:16" ht="15.75">
      <c r="B359" s="8" t="s">
        <v>4</v>
      </c>
      <c r="D359" s="8" t="str">
        <f>$D$8</f>
        <v>2008-2009</v>
      </c>
      <c r="E359" s="8"/>
      <c r="F359" s="8" t="s">
        <v>2</v>
      </c>
      <c r="G359" s="8" t="s">
        <v>5</v>
      </c>
      <c r="I359" s="8" t="s">
        <v>5</v>
      </c>
      <c r="J359" s="8" t="s">
        <v>5</v>
      </c>
      <c r="K359" s="8"/>
      <c r="L359" s="8" t="s">
        <v>2</v>
      </c>
      <c r="N359" s="39" t="s">
        <v>46</v>
      </c>
      <c r="P359" s="8" t="s">
        <v>6</v>
      </c>
    </row>
    <row r="360" spans="2:16" ht="15.75">
      <c r="B360" s="8" t="s">
        <v>7</v>
      </c>
      <c r="D360" s="8" t="s">
        <v>8</v>
      </c>
      <c r="E360" s="8"/>
      <c r="F360" s="8" t="s">
        <v>9</v>
      </c>
      <c r="G360" s="8" t="s">
        <v>10</v>
      </c>
      <c r="I360" s="8" t="s">
        <v>36</v>
      </c>
      <c r="J360" s="8" t="s">
        <v>11</v>
      </c>
      <c r="K360" s="8"/>
      <c r="L360" s="8" t="s">
        <v>68</v>
      </c>
      <c r="N360" s="39" t="s">
        <v>6</v>
      </c>
      <c r="P360" s="8" t="s">
        <v>40</v>
      </c>
    </row>
    <row r="361" spans="2:16" ht="15.75">
      <c r="B361" s="9" t="str">
        <f>$B$10</f>
        <v>on 4/1/08</v>
      </c>
      <c r="D361" s="9" t="s">
        <v>9</v>
      </c>
      <c r="E361" s="9"/>
      <c r="F361" s="9" t="str">
        <f>$F$10</f>
        <v>2008-2009</v>
      </c>
      <c r="G361" s="62">
        <f>$G$10</f>
        <v>39872</v>
      </c>
      <c r="H361" s="29"/>
      <c r="I361" s="9" t="s">
        <v>37</v>
      </c>
      <c r="J361" s="9" t="s">
        <v>2</v>
      </c>
      <c r="K361" s="9"/>
      <c r="L361" s="9" t="s">
        <v>107</v>
      </c>
      <c r="M361" s="29"/>
      <c r="N361" s="40" t="str">
        <f>$N$10</f>
        <v>at 3/31/09</v>
      </c>
      <c r="P361" s="9" t="s">
        <v>37</v>
      </c>
    </row>
    <row r="362" ht="15.75">
      <c r="N362" s="41"/>
    </row>
    <row r="363" spans="1:16" ht="18">
      <c r="A363" s="10" t="s">
        <v>102</v>
      </c>
      <c r="B363" s="12"/>
      <c r="D363" s="11"/>
      <c r="E363" s="12"/>
      <c r="G363" s="12"/>
      <c r="H363" s="12"/>
      <c r="I363" s="12"/>
      <c r="J363" s="12"/>
      <c r="K363" s="12"/>
      <c r="L363" s="12"/>
      <c r="M363" s="12"/>
      <c r="N363" s="22"/>
      <c r="O363" s="12"/>
      <c r="P363" s="11"/>
    </row>
    <row r="364" spans="1:18" ht="15.75">
      <c r="A364" s="13" t="s">
        <v>13</v>
      </c>
      <c r="B364" s="12">
        <f>B13+B69+B129+B185+B247+B305-1</f>
        <v>32416956</v>
      </c>
      <c r="C364" s="12"/>
      <c r="D364" s="16"/>
      <c r="E364" s="15"/>
      <c r="F364" s="12">
        <f>F13+F69+F129+F185+F247+F305-1</f>
        <v>32416956</v>
      </c>
      <c r="G364" s="15">
        <f>G13+G69+G129+G185+G247+G305</f>
        <v>27696059</v>
      </c>
      <c r="H364" s="12"/>
      <c r="I364" s="15">
        <f>I13+I69+I129+I185+I247+I305-1</f>
        <v>4720897</v>
      </c>
      <c r="J364" s="15">
        <f>I364+G364</f>
        <v>32416956</v>
      </c>
      <c r="K364" s="15"/>
      <c r="L364" s="15">
        <f>L13+L69+L129+L185+L247+L305</f>
        <v>0</v>
      </c>
      <c r="M364" s="12"/>
      <c r="N364" s="15">
        <f>N13+N69+N129+N185+N247+N305</f>
        <v>0</v>
      </c>
      <c r="O364" s="12"/>
      <c r="P364" s="16"/>
      <c r="Q364" s="12"/>
      <c r="R364" s="12"/>
    </row>
    <row r="365" spans="1:18" ht="15.75">
      <c r="A365" s="13" t="s">
        <v>14</v>
      </c>
      <c r="B365" s="12">
        <f>B14+B70+B130+B186+B248+B306+B131-1</f>
        <v>20751101.1</v>
      </c>
      <c r="C365" s="72"/>
      <c r="D365" s="18"/>
      <c r="E365" s="21"/>
      <c r="F365" s="12">
        <f>F14+F70+F130+F186+F248+F306+F131-1</f>
        <v>20751101.1</v>
      </c>
      <c r="G365" s="21">
        <f>G14+G70+SUM(G130:G131)+G186+G248+G306</f>
        <v>10836988</v>
      </c>
      <c r="H365" s="12"/>
      <c r="I365" s="12">
        <f>I14+I70+I130+I186+I248+I306+I131-1</f>
        <v>11348483.1</v>
      </c>
      <c r="J365" s="12">
        <f>J14+J70+J130+J186+J248+J306+J131-1</f>
        <v>22185471.1</v>
      </c>
      <c r="K365" s="21"/>
      <c r="L365" s="12">
        <f>L14+L70+L130+L186+L248+L306+L131</f>
        <v>-1434370</v>
      </c>
      <c r="M365" s="43" t="s">
        <v>41</v>
      </c>
      <c r="N365" s="12">
        <f>N14+N70+N130+N186+N248+N306+N131</f>
        <v>-1434370</v>
      </c>
      <c r="O365" s="12"/>
      <c r="P365" s="18"/>
      <c r="Q365" s="12"/>
      <c r="R365" s="12"/>
    </row>
    <row r="366" spans="1:18" ht="15.75">
      <c r="A366" s="19"/>
      <c r="B366" s="12"/>
      <c r="C366" s="12"/>
      <c r="D366" s="16"/>
      <c r="E366" s="15"/>
      <c r="F366" s="15"/>
      <c r="G366" s="15"/>
      <c r="H366" s="12"/>
      <c r="I366" s="15"/>
      <c r="J366" s="15"/>
      <c r="K366" s="15"/>
      <c r="L366" s="36"/>
      <c r="M366" s="12"/>
      <c r="N366" s="12"/>
      <c r="O366" s="12"/>
      <c r="P366" s="16"/>
      <c r="Q366" s="12"/>
      <c r="R366" s="12"/>
    </row>
    <row r="367" spans="1:18" ht="15.75">
      <c r="A367" s="3" t="s">
        <v>54</v>
      </c>
      <c r="B367" s="23">
        <f>B29</f>
        <v>1838862.9000000001</v>
      </c>
      <c r="C367" s="72"/>
      <c r="D367" s="18"/>
      <c r="E367" s="21"/>
      <c r="F367" s="70">
        <f>F29</f>
        <v>1838862.9000000001</v>
      </c>
      <c r="G367" s="70">
        <f>G29</f>
        <v>1776785</v>
      </c>
      <c r="H367" s="70"/>
      <c r="I367" s="70">
        <f>I29</f>
        <v>62078</v>
      </c>
      <c r="J367" s="70">
        <f>J29</f>
        <v>1838863</v>
      </c>
      <c r="K367" s="70"/>
      <c r="L367" s="78">
        <f>L29</f>
        <v>-0.09999999986030161</v>
      </c>
      <c r="M367" s="23"/>
      <c r="N367" s="78">
        <f>N29</f>
        <v>-0.09999999986030161</v>
      </c>
      <c r="O367" s="22"/>
      <c r="P367" s="18"/>
      <c r="Q367" s="12"/>
      <c r="R367" s="12"/>
    </row>
    <row r="368" spans="1:18" ht="15.75">
      <c r="A368" s="19" t="s">
        <v>55</v>
      </c>
      <c r="B368" s="12">
        <f>SUM(B364:B367)</f>
        <v>55006920</v>
      </c>
      <c r="C368" s="12"/>
      <c r="D368" s="11"/>
      <c r="E368" s="12"/>
      <c r="F368" s="12">
        <f>SUM(F364:F367)</f>
        <v>55006920</v>
      </c>
      <c r="G368" s="12">
        <f>SUM(G364:G367)</f>
        <v>40309832</v>
      </c>
      <c r="H368" s="12"/>
      <c r="I368" s="12">
        <f>SUM(I364:I367)</f>
        <v>16131458.1</v>
      </c>
      <c r="J368" s="12">
        <f>SUM(J364:J367)</f>
        <v>56441290.1</v>
      </c>
      <c r="K368" s="12"/>
      <c r="L368" s="12">
        <f>SUM(L364:L367)</f>
        <v>-1434370.0999999999</v>
      </c>
      <c r="M368" s="80" t="s">
        <v>41</v>
      </c>
      <c r="N368" s="12">
        <f>SUM(N364:N367)</f>
        <v>-1434370.0999999999</v>
      </c>
      <c r="O368" s="63"/>
      <c r="P368" s="11"/>
      <c r="Q368" s="12"/>
      <c r="R368" s="12"/>
    </row>
    <row r="369" spans="2:18" ht="15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63"/>
      <c r="M369" s="12"/>
      <c r="N369" s="12"/>
      <c r="O369" s="12"/>
      <c r="P369" s="12"/>
      <c r="Q369" s="12"/>
      <c r="R369" s="12"/>
    </row>
    <row r="370" ht="15.75">
      <c r="R370" s="12"/>
    </row>
    <row r="371" spans="1:18" ht="15.75">
      <c r="A371" s="3" t="s">
        <v>42</v>
      </c>
      <c r="R371" s="12"/>
    </row>
    <row r="372" ht="15.75">
      <c r="R372" s="12"/>
    </row>
    <row r="373" ht="15.75">
      <c r="R373" s="12"/>
    </row>
    <row r="374" ht="15.75">
      <c r="R374" s="12"/>
    </row>
    <row r="375" spans="1:18" ht="15.75">
      <c r="A375" s="3" t="s">
        <v>42</v>
      </c>
      <c r="R375" s="12"/>
    </row>
    <row r="376" spans="1:18" ht="18">
      <c r="A376" s="20" t="s">
        <v>104</v>
      </c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63"/>
      <c r="M376" s="12"/>
      <c r="N376" s="12"/>
      <c r="O376" s="12"/>
      <c r="P376" s="12"/>
      <c r="Q376" s="12"/>
      <c r="R376" s="12"/>
    </row>
    <row r="377" spans="1:18" ht="15.75">
      <c r="A377" s="19" t="s">
        <v>67</v>
      </c>
      <c r="B377" s="21">
        <f>SUM(B23)+SUM(B93:B96)+SUM(B151:B156)+SUM(B216:B225)+SUM(B262)+SUM(B328:B333)</f>
        <v>53349046</v>
      </c>
      <c r="C377" s="21"/>
      <c r="D377" s="21">
        <f>SUM(D23)+SUM(D93:D96)+SUM(D151:D156)+SUM(D216:D225)+SUM(D262)+SUM(D328:D333)</f>
        <v>154425020</v>
      </c>
      <c r="E377" s="21"/>
      <c r="F377" s="21">
        <f>SUM(F23)+SUM(F93:F96)+SUM(F151:F156)+SUM(F216:F225)+SUM(F262)+SUM(F328:F333)</f>
        <v>207774066</v>
      </c>
      <c r="G377" s="21">
        <f>SUM(G23)+SUM(G93:G96)+SUM(G151:G156)+SUM(G216:G225)+SUM(G262)+SUM(G328:G333)</f>
        <v>163321615.49</v>
      </c>
      <c r="H377" s="21"/>
      <c r="I377" s="21">
        <f>SUM(I23)+SUM(I93:I96)+SUM(I151:I156)+SUM(I216:I225)+SUM(I262)+SUM(I328:I333)</f>
        <v>20436758.51</v>
      </c>
      <c r="J377" s="21">
        <f>SUM(J23)+SUM(J93:J96)+SUM(J151:J156)+SUM(J216:J225)+SUM(J262)+SUM(J328:J333)</f>
        <v>183758374</v>
      </c>
      <c r="K377" s="21"/>
      <c r="L377" s="21">
        <f>SUM(L23)+SUM(L93:L96)+SUM(L151:L156)+SUM(L216:L225)+SUM(L262)+SUM(L328:L333)</f>
        <v>-29333354</v>
      </c>
      <c r="M377" s="21"/>
      <c r="N377" s="21">
        <f>SUM(N23)+SUM(N93:N96)+SUM(N151:N156)+SUM(N216:N225)+SUM(N262)+SUM(N328:N333)</f>
        <v>-6323243</v>
      </c>
      <c r="O377" s="21"/>
      <c r="P377" s="21">
        <f>SUM(P23)+SUM(P93:P96)+SUM(P151:P156)+SUM(P216:P225)+SUM(P262)+SUM(P328:P333)</f>
        <v>24015692</v>
      </c>
      <c r="Q377" s="21"/>
      <c r="R377" s="21">
        <f>SUM(R23)+SUM(R93:R96)+SUM(R151:R156)+SUM(R216:R225)+SUM(R262)+SUM(R328:R333)</f>
        <v>-23010111</v>
      </c>
    </row>
    <row r="378" spans="2:18" ht="15.7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64"/>
      <c r="M378" s="22"/>
      <c r="N378" s="22"/>
      <c r="O378" s="22"/>
      <c r="P378" s="22"/>
      <c r="Q378" s="22"/>
      <c r="R378" s="12"/>
    </row>
    <row r="379" spans="1:18" ht="15.75">
      <c r="A379" s="19"/>
      <c r="B379" s="15"/>
      <c r="C379" s="12"/>
      <c r="D379" s="15"/>
      <c r="E379" s="15"/>
      <c r="F379" s="15"/>
      <c r="G379" s="15"/>
      <c r="H379" s="12"/>
      <c r="I379" s="15"/>
      <c r="J379" s="15"/>
      <c r="K379" s="15"/>
      <c r="L379" s="36"/>
      <c r="M379" s="12"/>
      <c r="N379" s="12"/>
      <c r="O379" s="12"/>
      <c r="P379" s="15"/>
      <c r="Q379" s="12"/>
      <c r="R379" s="12"/>
    </row>
    <row r="380" spans="2:18" ht="15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</row>
    <row r="381" spans="2:18" ht="15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</row>
    <row r="382" spans="2:18" ht="15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2:18" ht="15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1"/>
      <c r="M383" s="11"/>
      <c r="N383" s="11"/>
      <c r="O383" s="11"/>
      <c r="P383" s="12"/>
      <c r="Q383" s="12"/>
      <c r="R383" s="12"/>
    </row>
    <row r="384" spans="1:18" ht="18">
      <c r="A384" s="10" t="s">
        <v>16</v>
      </c>
      <c r="B384" s="11"/>
      <c r="C384" s="11"/>
      <c r="D384" s="11"/>
      <c r="E384" s="11"/>
      <c r="F384" s="12"/>
      <c r="G384" s="12"/>
      <c r="H384" s="12"/>
      <c r="I384" s="12"/>
      <c r="J384" s="12"/>
      <c r="K384" s="12"/>
      <c r="L384" s="11"/>
      <c r="M384" s="11"/>
      <c r="N384" s="11"/>
      <c r="O384" s="11"/>
      <c r="P384" s="12"/>
      <c r="Q384" s="12"/>
      <c r="R384" s="12"/>
    </row>
    <row r="385" spans="1:18" ht="15.75">
      <c r="A385" s="13" t="s">
        <v>13</v>
      </c>
      <c r="B385" s="11"/>
      <c r="C385" s="11"/>
      <c r="D385" s="11"/>
      <c r="E385" s="11"/>
      <c r="F385" s="15">
        <f aca="true" t="shared" si="0" ref="F385:G387">F33+F39+F80+F86+F138+F144+F192+F198+F204+F254+F315+F321</f>
        <v>70040627</v>
      </c>
      <c r="G385" s="15">
        <f t="shared" si="0"/>
        <v>14730744.31</v>
      </c>
      <c r="H385" s="12"/>
      <c r="I385" s="15">
        <f aca="true" t="shared" si="1" ref="I385:J387">I33+I39+I80+I86+I138+I144+I192+I198+I204+I254+I315+I321</f>
        <v>55309882.69</v>
      </c>
      <c r="J385" s="15">
        <f t="shared" si="1"/>
        <v>70040627</v>
      </c>
      <c r="K385" s="15"/>
      <c r="L385" s="11"/>
      <c r="M385" s="11"/>
      <c r="N385" s="11"/>
      <c r="O385" s="11"/>
      <c r="P385" s="15">
        <f>P33+P39+P80+P86+P138+P144+P192+P198+P204+P254+P315+P321</f>
        <v>0</v>
      </c>
      <c r="Q385" s="12"/>
      <c r="R385" s="15">
        <f>R33+R39+R80+R86+R138+R144+R192+R198+R204+R254+R315+R321</f>
        <v>0</v>
      </c>
    </row>
    <row r="386" spans="1:18" ht="15.75">
      <c r="A386" s="13" t="s">
        <v>14</v>
      </c>
      <c r="B386" s="11"/>
      <c r="C386" s="11"/>
      <c r="D386" s="11"/>
      <c r="E386" s="11"/>
      <c r="F386" s="15">
        <f t="shared" si="0"/>
        <v>58728425</v>
      </c>
      <c r="G386" s="15">
        <f t="shared" si="0"/>
        <v>6324611.279999999</v>
      </c>
      <c r="H386" s="15"/>
      <c r="I386" s="15">
        <f t="shared" si="1"/>
        <v>52403813.72</v>
      </c>
      <c r="J386" s="15">
        <f t="shared" si="1"/>
        <v>58728425</v>
      </c>
      <c r="K386" s="15"/>
      <c r="L386" s="11"/>
      <c r="M386" s="11"/>
      <c r="N386" s="11"/>
      <c r="O386" s="11"/>
      <c r="P386" s="15">
        <f>P34+P40+P81+P87+P139+P145+P193+P199+P205+P255+P316+P322</f>
        <v>0</v>
      </c>
      <c r="Q386" s="12"/>
      <c r="R386" s="15">
        <f>R34+R40+R81+R87+R139+R145+R193+R199+R205+R255+R316+R322</f>
        <v>0</v>
      </c>
    </row>
    <row r="387" spans="1:18" ht="15.75">
      <c r="A387" s="13" t="s">
        <v>18</v>
      </c>
      <c r="B387" s="11"/>
      <c r="C387" s="11"/>
      <c r="D387" s="11"/>
      <c r="E387" s="11"/>
      <c r="F387" s="27">
        <f t="shared" si="0"/>
        <v>52277331</v>
      </c>
      <c r="G387" s="27">
        <f t="shared" si="0"/>
        <v>8030817.3</v>
      </c>
      <c r="H387" s="27"/>
      <c r="I387" s="27">
        <f t="shared" si="1"/>
        <v>44246513.7</v>
      </c>
      <c r="J387" s="27">
        <f t="shared" si="1"/>
        <v>52277331</v>
      </c>
      <c r="K387" s="21"/>
      <c r="L387" s="11"/>
      <c r="M387" s="11"/>
      <c r="N387" s="11"/>
      <c r="O387" s="11"/>
      <c r="P387" s="27">
        <f>P35+P41+P82+P88+P140+P146+P194+P200+P206+P256+P317+P323</f>
        <v>0</v>
      </c>
      <c r="Q387" s="12"/>
      <c r="R387" s="27">
        <f>R35+R41+R82+R88+R140+R146+R194+R200+R206+R256+R317+R323</f>
        <v>0</v>
      </c>
    </row>
    <row r="388" spans="1:18" ht="15.75">
      <c r="A388" s="19" t="s">
        <v>15</v>
      </c>
      <c r="B388" s="11"/>
      <c r="C388" s="11"/>
      <c r="D388" s="11"/>
      <c r="E388" s="11"/>
      <c r="F388" s="21">
        <f>F387+F386+F385</f>
        <v>181046383</v>
      </c>
      <c r="G388" s="21">
        <f>SUM(G385:G387)</f>
        <v>29086172.89</v>
      </c>
      <c r="H388" s="12"/>
      <c r="I388" s="21">
        <f>SUM(I385:I387)</f>
        <v>151960210.11</v>
      </c>
      <c r="J388" s="21">
        <f>SUM(J385:J387)</f>
        <v>181046383</v>
      </c>
      <c r="K388" s="21"/>
      <c r="L388" s="11"/>
      <c r="M388" s="11"/>
      <c r="N388" s="11"/>
      <c r="O388" s="11"/>
      <c r="P388" s="21">
        <f>P36+P42+P83+P89+P141+P147+P195+P201+P207+P257+P318+P324</f>
        <v>0</v>
      </c>
      <c r="Q388" s="12"/>
      <c r="R388" s="21">
        <f>R36+R42+R83+R89+R141+R147+R195+R201+R207+R257+R318+R324</f>
        <v>0</v>
      </c>
    </row>
    <row r="389" spans="2:15" ht="15.75">
      <c r="B389" s="11"/>
      <c r="C389" s="11"/>
      <c r="D389" s="11"/>
      <c r="E389" s="11"/>
      <c r="F389" s="12"/>
      <c r="L389" s="11"/>
      <c r="M389" s="11"/>
      <c r="N389" s="11"/>
      <c r="O389" s="11"/>
    </row>
    <row r="394" ht="15.75">
      <c r="A394" s="1"/>
    </row>
    <row r="395" ht="15.75">
      <c r="A395" s="3" t="s">
        <v>111</v>
      </c>
    </row>
    <row r="396" ht="15.75">
      <c r="A396" s="34"/>
    </row>
    <row r="397" ht="15.75">
      <c r="A397" s="1" t="s">
        <v>105</v>
      </c>
    </row>
    <row r="398" ht="15.75">
      <c r="A398" s="34" t="s">
        <v>106</v>
      </c>
    </row>
    <row r="399" ht="15.75">
      <c r="A399" s="34" t="s">
        <v>108</v>
      </c>
    </row>
    <row r="400" ht="15.75">
      <c r="A400" s="79"/>
    </row>
    <row r="401" ht="15.75">
      <c r="A401" s="79" t="s">
        <v>109</v>
      </c>
    </row>
    <row r="402" ht="15.75">
      <c r="A402" s="79" t="s">
        <v>110</v>
      </c>
    </row>
    <row r="408" ht="15.75">
      <c r="A408" s="13"/>
    </row>
    <row r="409" spans="1:17" ht="18">
      <c r="A409" s="81">
        <v>1</v>
      </c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</row>
  </sheetData>
  <sheetProtection/>
  <mergeCells count="28">
    <mergeCell ref="A409:Q409"/>
    <mergeCell ref="A353:Q353"/>
    <mergeCell ref="A351:Q351"/>
    <mergeCell ref="A292:Q292"/>
    <mergeCell ref="A352:Q352"/>
    <mergeCell ref="A354:Q354"/>
    <mergeCell ref="A175:P175"/>
    <mergeCell ref="A118:P118"/>
    <mergeCell ref="A58:P58"/>
    <mergeCell ref="A59:P59"/>
    <mergeCell ref="A117:P117"/>
    <mergeCell ref="A173:P173"/>
    <mergeCell ref="A174:P174"/>
    <mergeCell ref="A119:P119"/>
    <mergeCell ref="A172:P172"/>
    <mergeCell ref="A116:P116"/>
    <mergeCell ref="A1:P1"/>
    <mergeCell ref="A2:P2"/>
    <mergeCell ref="A57:P57"/>
    <mergeCell ref="A3:P3"/>
    <mergeCell ref="A56:P56"/>
    <mergeCell ref="A234:P234"/>
    <mergeCell ref="A293:P293"/>
    <mergeCell ref="A294:P294"/>
    <mergeCell ref="A295:P295"/>
    <mergeCell ref="A235:P235"/>
    <mergeCell ref="A237:P237"/>
    <mergeCell ref="A236:P236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6" max="16" man="1"/>
    <brk id="116" max="255" man="1"/>
    <brk id="172" max="15" man="1"/>
    <brk id="234" max="15" man="1"/>
    <brk id="292" max="255" man="1"/>
    <brk id="351" max="15" man="1"/>
  </rowBreaks>
  <ignoredErrors>
    <ignoredError sqref="G24 G37:G38 G26:G28 G30:G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2009-03-09T14:22:40Z</cp:lastPrinted>
  <dcterms:created xsi:type="dcterms:W3CDTF">1997-08-26T11:57:27Z</dcterms:created>
  <dcterms:modified xsi:type="dcterms:W3CDTF">2009-03-12T17:03:55Z</dcterms:modified>
  <cp:category/>
  <cp:version/>
  <cp:contentType/>
  <cp:contentStatus/>
</cp:coreProperties>
</file>