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1676" windowHeight="6456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_xlnm.Print_Area" localSheetId="0">'Summary'!$A$1:$Q$401</definedName>
    <definedName name="Print_Area_MI">'Summary'!$A$1:$P$343</definedName>
    <definedName name="TITLE1">'Summary'!$B$115:$G$116</definedName>
    <definedName name="TITLE2">'Summary'!$A$286:$P$287</definedName>
  </definedNames>
  <calcPr fullCalcOnLoad="1"/>
</workbook>
</file>

<file path=xl/sharedStrings.xml><?xml version="1.0" encoding="utf-8"?>
<sst xmlns="http://schemas.openxmlformats.org/spreadsheetml/2006/main" count="409" uniqueCount="92">
  <si>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</si>
  <si>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</si>
  <si>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</si>
  <si>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</si>
  <si>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</si>
  <si>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</si>
  <si>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</si>
  <si>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</si>
  <si>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</si>
  <si>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</si>
  <si>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</si>
  <si>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</si>
  <si>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</si>
  <si>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</si>
  <si>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</si>
  <si>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</si>
  <si>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</si>
  <si>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</si>
  <si>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</si>
  <si>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</si>
  <si>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</si>
  <si>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</si>
  <si>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</si>
  <si>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</si>
  <si>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</si>
  <si>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</si>
  <si>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</si>
  <si>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</si>
  <si>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</si>
  <si>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</si>
  <si>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</si>
  <si>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 xml:space="preserve">  Batavia Intermediate Care </t>
  </si>
  <si>
    <t xml:space="preserve">   Facility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</si>
  <si>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</si>
  <si>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</si>
  <si>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</si>
  <si>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</si>
  <si>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</si>
  <si>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</si>
  <si>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</si>
  <si>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</si>
  <si>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</si>
  <si>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</si>
  <si>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</si>
  <si>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</si>
  <si>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</si>
  <si>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</si>
  <si>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</si>
  <si>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</si>
  <si>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</si>
  <si>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</si>
  <si>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</si>
  <si>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 xml:space="preserve">   (GED) </t>
  </si>
  <si>
    <t>One</t>
  </si>
  <si>
    <t xml:space="preserve">  Office of the Professions (a)</t>
  </si>
  <si>
    <t>DEPARTMENT GRAND TOTALS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</si>
  <si>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</si>
  <si>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</si>
  <si>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</si>
  <si>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</si>
  <si>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</si>
  <si>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</si>
  <si>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</si>
  <si>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</si>
  <si>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</si>
  <si>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</si>
  <si>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</si>
  <si>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</si>
  <si>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</si>
  <si>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 xml:space="preserve">    All Accounts                                                   Subtotal</t>
  </si>
  <si>
    <t>Revenue vs.</t>
  </si>
  <si>
    <t>(b)</t>
  </si>
  <si>
    <t>(a)  Includes the foreign and out-of-state medical school evaluation program.</t>
  </si>
  <si>
    <t>(b)  All prior year revenue transfers to the Department of Health have been completed.</t>
  </si>
  <si>
    <t>Regents Accreditation of Teacher Education Programs</t>
  </si>
  <si>
    <t xml:space="preserve">    Cost Recovery Account</t>
  </si>
  <si>
    <t>(a) Includes $1 million transferred from the Cultural Education Account.</t>
  </si>
  <si>
    <t>(a)  This imbalance is the result of normal cash flow and the use of prior year funds to meet current year one-time obligations.</t>
  </si>
  <si>
    <t>(b)  Excludes endowment funds.</t>
  </si>
  <si>
    <t>(c)</t>
  </si>
  <si>
    <t xml:space="preserve">   Tenured Teacher Hearings</t>
  </si>
  <si>
    <t>(b) This imbalance is the result of normal cash flow and the use of prior year funds to meet current year one-time obligations.</t>
  </si>
  <si>
    <t xml:space="preserve">(c)  Excludes $1,200,000 sweep to the General Fund; $1,000,000 sweep to the Summer School for the Arts account; up to $618,000 for the Empire State Performing Arts Center program; and </t>
  </si>
  <si>
    <t xml:space="preserve">       up to $2,114,000 for the New York State Theater Institute program.</t>
  </si>
  <si>
    <t>(d)</t>
  </si>
  <si>
    <t>(d) Includes sufficient revenue from the APT endowment account, pursuant to Chapter 399 of the Laws of 1998, to maintain structural balance.</t>
  </si>
  <si>
    <t>OFFICE OF OPERATIONS AND MANAGEMENT SERVICES</t>
  </si>
  <si>
    <t>SFY 2007-08</t>
  </si>
  <si>
    <t>on 4/1/07</t>
  </si>
  <si>
    <t>2007-2008</t>
  </si>
  <si>
    <t>at 3/31/08</t>
  </si>
  <si>
    <t>FINANCIAL STATUS AS OF APRIL 30,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</si>
</sst>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</numFmts>
  <fonts count="14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 horizontal="right"/>
      <protection/>
    </xf>
    <xf numFmtId="37" fontId="5" fillId="0" borderId="0" xfId="0" applyFont="1" applyAlignment="1">
      <alignment horizontal="left"/>
    </xf>
    <xf numFmtId="37" fontId="4" fillId="0" borderId="0" xfId="0" applyFont="1" applyFill="1" applyAlignment="1" quotePrefix="1">
      <alignment horizontal="center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7" fontId="4" fillId="0" borderId="0" xfId="0" applyFont="1" applyFill="1" applyBorder="1" applyAlignment="1" quotePrefix="1">
      <alignment horizontal="center"/>
    </xf>
    <xf numFmtId="37" fontId="4" fillId="0" borderId="0" xfId="0" applyFont="1" applyAlignment="1">
      <alignment/>
    </xf>
    <xf numFmtId="3" fontId="4" fillId="0" borderId="0" xfId="0" applyNumberFormat="1" applyFont="1" applyFill="1" applyAlignment="1" applyProtection="1">
      <alignment/>
      <protection/>
    </xf>
    <xf numFmtId="37" fontId="4" fillId="0" borderId="0" xfId="0" applyFont="1" applyAlignment="1" applyProtection="1" quotePrefix="1">
      <alignment horizontal="right"/>
      <protection/>
    </xf>
    <xf numFmtId="37" fontId="11" fillId="0" borderId="0" xfId="0" applyFont="1" applyAlignment="1" applyProtection="1">
      <alignment horizontal="center"/>
      <protection/>
    </xf>
    <xf numFmtId="37" fontId="11" fillId="0" borderId="0" xfId="0" applyFont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781050</xdr:colOff>
      <xdr:row>3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5353050" y="857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10" name="Line 10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12" name="Line 12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13" name="Line 13"/>
        <xdr:cNvSpPr>
          <a:spLocks/>
        </xdr:cNvSpPr>
      </xdr:nvSpPr>
      <xdr:spPr>
        <a:xfrm>
          <a:off x="9239250" y="66579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15" name="Line 17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17" name="Line 19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19" name="Line 21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21" name="Line 23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23" name="Line 25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24" name="Line 26"/>
        <xdr:cNvSpPr>
          <a:spLocks/>
        </xdr:cNvSpPr>
      </xdr:nvSpPr>
      <xdr:spPr>
        <a:xfrm>
          <a:off x="9239250" y="66579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26" name="Line 29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28" name="Line 31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30" name="Line 33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32" name="Line 35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34" name="Line 37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35" name="Line 38"/>
        <xdr:cNvSpPr>
          <a:spLocks/>
        </xdr:cNvSpPr>
      </xdr:nvSpPr>
      <xdr:spPr>
        <a:xfrm>
          <a:off x="9239250" y="66579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37" name="Line 47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39" name="Line 49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41" name="Line 51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43" name="Line 53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45" name="Line 55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46" name="Line 56"/>
        <xdr:cNvSpPr>
          <a:spLocks/>
        </xdr:cNvSpPr>
      </xdr:nvSpPr>
      <xdr:spPr>
        <a:xfrm>
          <a:off x="9239250" y="66579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48" name="Line 59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50" name="Line 61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52" name="Line 63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54" name="Line 65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56" name="Line 67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57" name="Line 68"/>
        <xdr:cNvSpPr>
          <a:spLocks/>
        </xdr:cNvSpPr>
      </xdr:nvSpPr>
      <xdr:spPr>
        <a:xfrm>
          <a:off x="9239250" y="66579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59" name="Line 71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61" name="Line 73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63" name="Line 75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65" name="Line 77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67" name="Line 79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68" name="Line 80"/>
        <xdr:cNvSpPr>
          <a:spLocks/>
        </xdr:cNvSpPr>
      </xdr:nvSpPr>
      <xdr:spPr>
        <a:xfrm>
          <a:off x="9239250" y="66579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70" name="Line 83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72" name="Line 85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74" name="Line 87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76" name="Line 89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78" name="Line 91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80" name="Line 93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82" name="Line 95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84" name="Line 97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86" name="Line 99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88" name="Line 101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90" name="Line 103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91" name="Line 104"/>
        <xdr:cNvSpPr>
          <a:spLocks/>
        </xdr:cNvSpPr>
      </xdr:nvSpPr>
      <xdr:spPr>
        <a:xfrm>
          <a:off x="9239250" y="66579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343</xdr:row>
      <xdr:rowOff>0</xdr:rowOff>
    </xdr:from>
    <xdr:to>
      <xdr:col>6</xdr:col>
      <xdr:colOff>781050</xdr:colOff>
      <xdr:row>343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66579750"/>
          <a:ext cx="2667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343</xdr:row>
      <xdr:rowOff>0</xdr:rowOff>
    </xdr:from>
    <xdr:to>
      <xdr:col>11</xdr:col>
      <xdr:colOff>933450</xdr:colOff>
      <xdr:row>343</xdr:row>
      <xdr:rowOff>0</xdr:rowOff>
    </xdr:to>
    <xdr:sp>
      <xdr:nvSpPr>
        <xdr:cNvPr id="93" name="Line 106"/>
        <xdr:cNvSpPr>
          <a:spLocks/>
        </xdr:cNvSpPr>
      </xdr:nvSpPr>
      <xdr:spPr>
        <a:xfrm>
          <a:off x="9239250" y="665797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95" name="Line 119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97" name="Line 121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99" name="Line 123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101" name="Line 125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103" name="Line 127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105" name="Line 129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107" name="Line 131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109" name="Line 133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111" name="Line 135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113" name="Line 137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115" name="Line 139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117" name="Line 141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288</xdr:row>
      <xdr:rowOff>104775</xdr:rowOff>
    </xdr:from>
    <xdr:to>
      <xdr:col>11</xdr:col>
      <xdr:colOff>933450</xdr:colOff>
      <xdr:row>288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239250" y="560546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288</xdr:row>
      <xdr:rowOff>85725</xdr:rowOff>
    </xdr:from>
    <xdr:to>
      <xdr:col>6</xdr:col>
      <xdr:colOff>781050</xdr:colOff>
      <xdr:row>288</xdr:row>
      <xdr:rowOff>85725</xdr:rowOff>
    </xdr:to>
    <xdr:sp>
      <xdr:nvSpPr>
        <xdr:cNvPr id="119" name="Line 143"/>
        <xdr:cNvSpPr>
          <a:spLocks/>
        </xdr:cNvSpPr>
      </xdr:nvSpPr>
      <xdr:spPr>
        <a:xfrm flipH="1">
          <a:off x="5353050" y="560355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121" name="Line 145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123" name="Line 147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125" name="Line 149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127" name="Line 151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129" name="Line 153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131" name="Line 155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133" name="Line 157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135" name="Line 159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137" name="Line 161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139" name="Line 163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141" name="Line 165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143" name="Line 167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230</xdr:row>
      <xdr:rowOff>104775</xdr:rowOff>
    </xdr:from>
    <xdr:to>
      <xdr:col>11</xdr:col>
      <xdr:colOff>933450</xdr:colOff>
      <xdr:row>230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239250" y="44653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230</xdr:row>
      <xdr:rowOff>85725</xdr:rowOff>
    </xdr:from>
    <xdr:to>
      <xdr:col>6</xdr:col>
      <xdr:colOff>781050</xdr:colOff>
      <xdr:row>230</xdr:row>
      <xdr:rowOff>85725</xdr:rowOff>
    </xdr:to>
    <xdr:sp>
      <xdr:nvSpPr>
        <xdr:cNvPr id="145" name="Line 169"/>
        <xdr:cNvSpPr>
          <a:spLocks/>
        </xdr:cNvSpPr>
      </xdr:nvSpPr>
      <xdr:spPr>
        <a:xfrm flipH="1">
          <a:off x="5353050" y="446341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147" name="Line 171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149" name="Line 173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151" name="Line 175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153" name="Line 177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155" name="Line 179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157" name="Line 181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159" name="Line 183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161" name="Line 185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163" name="Line 187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165" name="Line 189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167" name="Line 191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169" name="Line 193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173</xdr:row>
      <xdr:rowOff>104775</xdr:rowOff>
    </xdr:from>
    <xdr:to>
      <xdr:col>11</xdr:col>
      <xdr:colOff>933450</xdr:colOff>
      <xdr:row>173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239250" y="34394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173</xdr:row>
      <xdr:rowOff>85725</xdr:rowOff>
    </xdr:from>
    <xdr:to>
      <xdr:col>6</xdr:col>
      <xdr:colOff>781050</xdr:colOff>
      <xdr:row>173</xdr:row>
      <xdr:rowOff>85725</xdr:rowOff>
    </xdr:to>
    <xdr:sp>
      <xdr:nvSpPr>
        <xdr:cNvPr id="171" name="Line 195"/>
        <xdr:cNvSpPr>
          <a:spLocks/>
        </xdr:cNvSpPr>
      </xdr:nvSpPr>
      <xdr:spPr>
        <a:xfrm flipH="1">
          <a:off x="5353050" y="34375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173" name="Line 197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175" name="Line 199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177" name="Line 201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179" name="Line 203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181" name="Line 205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183" name="Line 207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185" name="Line 209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187" name="Line 211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189" name="Line 213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191" name="Line 215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193" name="Line 217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195" name="Line 219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117</xdr:row>
      <xdr:rowOff>104775</xdr:rowOff>
    </xdr:from>
    <xdr:to>
      <xdr:col>11</xdr:col>
      <xdr:colOff>933450</xdr:colOff>
      <xdr:row>117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239250" y="233743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117</xdr:row>
      <xdr:rowOff>85725</xdr:rowOff>
    </xdr:from>
    <xdr:to>
      <xdr:col>6</xdr:col>
      <xdr:colOff>781050</xdr:colOff>
      <xdr:row>117</xdr:row>
      <xdr:rowOff>85725</xdr:rowOff>
    </xdr:to>
    <xdr:sp>
      <xdr:nvSpPr>
        <xdr:cNvPr id="197" name="Line 221"/>
        <xdr:cNvSpPr>
          <a:spLocks/>
        </xdr:cNvSpPr>
      </xdr:nvSpPr>
      <xdr:spPr>
        <a:xfrm flipH="1">
          <a:off x="5353050" y="23355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199" name="Line 223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201" name="Line 225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203" name="Line 227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205" name="Line 229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207" name="Line 231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209" name="Line 233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211" name="Line 235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213" name="Line 237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215" name="Line 239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217" name="Line 241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219" name="Line 243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221" name="Line 245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239250" y="119729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85725</xdr:rowOff>
    </xdr:from>
    <xdr:to>
      <xdr:col>6</xdr:col>
      <xdr:colOff>781050</xdr:colOff>
      <xdr:row>59</xdr:row>
      <xdr:rowOff>85725</xdr:rowOff>
    </xdr:to>
    <xdr:sp>
      <xdr:nvSpPr>
        <xdr:cNvPr id="223" name="Line 247"/>
        <xdr:cNvSpPr>
          <a:spLocks/>
        </xdr:cNvSpPr>
      </xdr:nvSpPr>
      <xdr:spPr>
        <a:xfrm flipH="1">
          <a:off x="5353050" y="119538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781050</xdr:colOff>
      <xdr:row>3</xdr:row>
      <xdr:rowOff>85725</xdr:rowOff>
    </xdr:to>
    <xdr:sp>
      <xdr:nvSpPr>
        <xdr:cNvPr id="225" name="Line 249"/>
        <xdr:cNvSpPr>
          <a:spLocks/>
        </xdr:cNvSpPr>
      </xdr:nvSpPr>
      <xdr:spPr>
        <a:xfrm flipH="1">
          <a:off x="5353050" y="857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781050</xdr:colOff>
      <xdr:row>3</xdr:row>
      <xdr:rowOff>85725</xdr:rowOff>
    </xdr:to>
    <xdr:sp>
      <xdr:nvSpPr>
        <xdr:cNvPr id="227" name="Line 251"/>
        <xdr:cNvSpPr>
          <a:spLocks/>
        </xdr:cNvSpPr>
      </xdr:nvSpPr>
      <xdr:spPr>
        <a:xfrm flipH="1">
          <a:off x="5353050" y="857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781050</xdr:colOff>
      <xdr:row>3</xdr:row>
      <xdr:rowOff>85725</xdr:rowOff>
    </xdr:to>
    <xdr:sp>
      <xdr:nvSpPr>
        <xdr:cNvPr id="229" name="Line 253"/>
        <xdr:cNvSpPr>
          <a:spLocks/>
        </xdr:cNvSpPr>
      </xdr:nvSpPr>
      <xdr:spPr>
        <a:xfrm flipH="1">
          <a:off x="5353050" y="857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781050</xdr:colOff>
      <xdr:row>3</xdr:row>
      <xdr:rowOff>85725</xdr:rowOff>
    </xdr:to>
    <xdr:sp>
      <xdr:nvSpPr>
        <xdr:cNvPr id="231" name="Line 255"/>
        <xdr:cNvSpPr>
          <a:spLocks/>
        </xdr:cNvSpPr>
      </xdr:nvSpPr>
      <xdr:spPr>
        <a:xfrm flipH="1">
          <a:off x="5353050" y="857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781050</xdr:colOff>
      <xdr:row>3</xdr:row>
      <xdr:rowOff>85725</xdr:rowOff>
    </xdr:to>
    <xdr:sp>
      <xdr:nvSpPr>
        <xdr:cNvPr id="233" name="Line 257"/>
        <xdr:cNvSpPr>
          <a:spLocks/>
        </xdr:cNvSpPr>
      </xdr:nvSpPr>
      <xdr:spPr>
        <a:xfrm flipH="1">
          <a:off x="5353050" y="857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781050</xdr:colOff>
      <xdr:row>3</xdr:row>
      <xdr:rowOff>85725</xdr:rowOff>
    </xdr:to>
    <xdr:sp>
      <xdr:nvSpPr>
        <xdr:cNvPr id="235" name="Line 259"/>
        <xdr:cNvSpPr>
          <a:spLocks/>
        </xdr:cNvSpPr>
      </xdr:nvSpPr>
      <xdr:spPr>
        <a:xfrm flipH="1">
          <a:off x="5353050" y="857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781050</xdr:colOff>
      <xdr:row>3</xdr:row>
      <xdr:rowOff>85725</xdr:rowOff>
    </xdr:to>
    <xdr:sp>
      <xdr:nvSpPr>
        <xdr:cNvPr id="237" name="Line 261"/>
        <xdr:cNvSpPr>
          <a:spLocks/>
        </xdr:cNvSpPr>
      </xdr:nvSpPr>
      <xdr:spPr>
        <a:xfrm flipH="1">
          <a:off x="5353050" y="857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781050</xdr:colOff>
      <xdr:row>3</xdr:row>
      <xdr:rowOff>85725</xdr:rowOff>
    </xdr:to>
    <xdr:sp>
      <xdr:nvSpPr>
        <xdr:cNvPr id="239" name="Line 263"/>
        <xdr:cNvSpPr>
          <a:spLocks/>
        </xdr:cNvSpPr>
      </xdr:nvSpPr>
      <xdr:spPr>
        <a:xfrm flipH="1">
          <a:off x="5353050" y="857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781050</xdr:colOff>
      <xdr:row>3</xdr:row>
      <xdr:rowOff>85725</xdr:rowOff>
    </xdr:to>
    <xdr:sp>
      <xdr:nvSpPr>
        <xdr:cNvPr id="241" name="Line 265"/>
        <xdr:cNvSpPr>
          <a:spLocks/>
        </xdr:cNvSpPr>
      </xdr:nvSpPr>
      <xdr:spPr>
        <a:xfrm flipH="1">
          <a:off x="5353050" y="857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781050</xdr:colOff>
      <xdr:row>3</xdr:row>
      <xdr:rowOff>85725</xdr:rowOff>
    </xdr:to>
    <xdr:sp>
      <xdr:nvSpPr>
        <xdr:cNvPr id="243" name="Line 267"/>
        <xdr:cNvSpPr>
          <a:spLocks/>
        </xdr:cNvSpPr>
      </xdr:nvSpPr>
      <xdr:spPr>
        <a:xfrm flipH="1">
          <a:off x="5353050" y="857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781050</xdr:colOff>
      <xdr:row>3</xdr:row>
      <xdr:rowOff>85725</xdr:rowOff>
    </xdr:to>
    <xdr:sp>
      <xdr:nvSpPr>
        <xdr:cNvPr id="245" name="Line 269"/>
        <xdr:cNvSpPr>
          <a:spLocks/>
        </xdr:cNvSpPr>
      </xdr:nvSpPr>
      <xdr:spPr>
        <a:xfrm flipH="1">
          <a:off x="5353050" y="857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781050</xdr:colOff>
      <xdr:row>3</xdr:row>
      <xdr:rowOff>85725</xdr:rowOff>
    </xdr:to>
    <xdr:sp>
      <xdr:nvSpPr>
        <xdr:cNvPr id="247" name="Line 271"/>
        <xdr:cNvSpPr>
          <a:spLocks/>
        </xdr:cNvSpPr>
      </xdr:nvSpPr>
      <xdr:spPr>
        <a:xfrm flipH="1">
          <a:off x="5353050" y="857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85725</xdr:rowOff>
    </xdr:from>
    <xdr:to>
      <xdr:col>6</xdr:col>
      <xdr:colOff>781050</xdr:colOff>
      <xdr:row>3</xdr:row>
      <xdr:rowOff>85725</xdr:rowOff>
    </xdr:to>
    <xdr:sp>
      <xdr:nvSpPr>
        <xdr:cNvPr id="249" name="Line 273"/>
        <xdr:cNvSpPr>
          <a:spLocks/>
        </xdr:cNvSpPr>
      </xdr:nvSpPr>
      <xdr:spPr>
        <a:xfrm flipH="1">
          <a:off x="5353050" y="857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239250" y="67456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85725</xdr:rowOff>
    </xdr:from>
    <xdr:to>
      <xdr:col>6</xdr:col>
      <xdr:colOff>781050</xdr:colOff>
      <xdr:row>346</xdr:row>
      <xdr:rowOff>85725</xdr:rowOff>
    </xdr:to>
    <xdr:sp>
      <xdr:nvSpPr>
        <xdr:cNvPr id="251" name="Line 278"/>
        <xdr:cNvSpPr>
          <a:spLocks/>
        </xdr:cNvSpPr>
      </xdr:nvSpPr>
      <xdr:spPr>
        <a:xfrm flipH="1">
          <a:off x="5353050" y="67437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239250" y="67456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85725</xdr:rowOff>
    </xdr:from>
    <xdr:to>
      <xdr:col>6</xdr:col>
      <xdr:colOff>781050</xdr:colOff>
      <xdr:row>346</xdr:row>
      <xdr:rowOff>85725</xdr:rowOff>
    </xdr:to>
    <xdr:sp>
      <xdr:nvSpPr>
        <xdr:cNvPr id="253" name="Line 280"/>
        <xdr:cNvSpPr>
          <a:spLocks/>
        </xdr:cNvSpPr>
      </xdr:nvSpPr>
      <xdr:spPr>
        <a:xfrm flipH="1">
          <a:off x="5353050" y="67437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239250" y="67456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85725</xdr:rowOff>
    </xdr:from>
    <xdr:to>
      <xdr:col>6</xdr:col>
      <xdr:colOff>781050</xdr:colOff>
      <xdr:row>346</xdr:row>
      <xdr:rowOff>85725</xdr:rowOff>
    </xdr:to>
    <xdr:sp>
      <xdr:nvSpPr>
        <xdr:cNvPr id="255" name="Line 282"/>
        <xdr:cNvSpPr>
          <a:spLocks/>
        </xdr:cNvSpPr>
      </xdr:nvSpPr>
      <xdr:spPr>
        <a:xfrm flipH="1">
          <a:off x="5353050" y="67437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239250" y="67456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85725</xdr:rowOff>
    </xdr:from>
    <xdr:to>
      <xdr:col>6</xdr:col>
      <xdr:colOff>781050</xdr:colOff>
      <xdr:row>346</xdr:row>
      <xdr:rowOff>85725</xdr:rowOff>
    </xdr:to>
    <xdr:sp>
      <xdr:nvSpPr>
        <xdr:cNvPr id="257" name="Line 284"/>
        <xdr:cNvSpPr>
          <a:spLocks/>
        </xdr:cNvSpPr>
      </xdr:nvSpPr>
      <xdr:spPr>
        <a:xfrm flipH="1">
          <a:off x="5353050" y="67437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239250" y="67456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85725</xdr:rowOff>
    </xdr:from>
    <xdr:to>
      <xdr:col>6</xdr:col>
      <xdr:colOff>781050</xdr:colOff>
      <xdr:row>346</xdr:row>
      <xdr:rowOff>85725</xdr:rowOff>
    </xdr:to>
    <xdr:sp>
      <xdr:nvSpPr>
        <xdr:cNvPr id="259" name="Line 286"/>
        <xdr:cNvSpPr>
          <a:spLocks/>
        </xdr:cNvSpPr>
      </xdr:nvSpPr>
      <xdr:spPr>
        <a:xfrm flipH="1">
          <a:off x="5353050" y="67437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239250" y="67456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85725</xdr:rowOff>
    </xdr:from>
    <xdr:to>
      <xdr:col>6</xdr:col>
      <xdr:colOff>781050</xdr:colOff>
      <xdr:row>346</xdr:row>
      <xdr:rowOff>85725</xdr:rowOff>
    </xdr:to>
    <xdr:sp>
      <xdr:nvSpPr>
        <xdr:cNvPr id="261" name="Line 288"/>
        <xdr:cNvSpPr>
          <a:spLocks/>
        </xdr:cNvSpPr>
      </xdr:nvSpPr>
      <xdr:spPr>
        <a:xfrm flipH="1">
          <a:off x="5353050" y="67437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239250" y="67456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85725</xdr:rowOff>
    </xdr:from>
    <xdr:to>
      <xdr:col>6</xdr:col>
      <xdr:colOff>781050</xdr:colOff>
      <xdr:row>346</xdr:row>
      <xdr:rowOff>85725</xdr:rowOff>
    </xdr:to>
    <xdr:sp>
      <xdr:nvSpPr>
        <xdr:cNvPr id="263" name="Line 290"/>
        <xdr:cNvSpPr>
          <a:spLocks/>
        </xdr:cNvSpPr>
      </xdr:nvSpPr>
      <xdr:spPr>
        <a:xfrm flipH="1">
          <a:off x="5353050" y="67437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239250" y="67456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85725</xdr:rowOff>
    </xdr:from>
    <xdr:to>
      <xdr:col>6</xdr:col>
      <xdr:colOff>781050</xdr:colOff>
      <xdr:row>346</xdr:row>
      <xdr:rowOff>85725</xdr:rowOff>
    </xdr:to>
    <xdr:sp>
      <xdr:nvSpPr>
        <xdr:cNvPr id="265" name="Line 292"/>
        <xdr:cNvSpPr>
          <a:spLocks/>
        </xdr:cNvSpPr>
      </xdr:nvSpPr>
      <xdr:spPr>
        <a:xfrm flipH="1">
          <a:off x="5353050" y="67437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239250" y="67456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85725</xdr:rowOff>
    </xdr:from>
    <xdr:to>
      <xdr:col>6</xdr:col>
      <xdr:colOff>781050</xdr:colOff>
      <xdr:row>346</xdr:row>
      <xdr:rowOff>85725</xdr:rowOff>
    </xdr:to>
    <xdr:sp>
      <xdr:nvSpPr>
        <xdr:cNvPr id="267" name="Line 294"/>
        <xdr:cNvSpPr>
          <a:spLocks/>
        </xdr:cNvSpPr>
      </xdr:nvSpPr>
      <xdr:spPr>
        <a:xfrm flipH="1">
          <a:off x="5353050" y="67437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239250" y="67456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85725</xdr:rowOff>
    </xdr:from>
    <xdr:to>
      <xdr:col>6</xdr:col>
      <xdr:colOff>781050</xdr:colOff>
      <xdr:row>346</xdr:row>
      <xdr:rowOff>85725</xdr:rowOff>
    </xdr:to>
    <xdr:sp>
      <xdr:nvSpPr>
        <xdr:cNvPr id="269" name="Line 296"/>
        <xdr:cNvSpPr>
          <a:spLocks/>
        </xdr:cNvSpPr>
      </xdr:nvSpPr>
      <xdr:spPr>
        <a:xfrm flipH="1">
          <a:off x="5353050" y="67437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239250" y="67456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85725</xdr:rowOff>
    </xdr:from>
    <xdr:to>
      <xdr:col>6</xdr:col>
      <xdr:colOff>781050</xdr:colOff>
      <xdr:row>346</xdr:row>
      <xdr:rowOff>85725</xdr:rowOff>
    </xdr:to>
    <xdr:sp>
      <xdr:nvSpPr>
        <xdr:cNvPr id="271" name="Line 298"/>
        <xdr:cNvSpPr>
          <a:spLocks/>
        </xdr:cNvSpPr>
      </xdr:nvSpPr>
      <xdr:spPr>
        <a:xfrm flipH="1">
          <a:off x="5353050" y="67437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239250" y="67456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85725</xdr:rowOff>
    </xdr:from>
    <xdr:to>
      <xdr:col>6</xdr:col>
      <xdr:colOff>781050</xdr:colOff>
      <xdr:row>346</xdr:row>
      <xdr:rowOff>85725</xdr:rowOff>
    </xdr:to>
    <xdr:sp>
      <xdr:nvSpPr>
        <xdr:cNvPr id="273" name="Line 300"/>
        <xdr:cNvSpPr>
          <a:spLocks/>
        </xdr:cNvSpPr>
      </xdr:nvSpPr>
      <xdr:spPr>
        <a:xfrm flipH="1">
          <a:off x="5353050" y="67437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346</xdr:row>
      <xdr:rowOff>104775</xdr:rowOff>
    </xdr:from>
    <xdr:to>
      <xdr:col>12</xdr:col>
      <xdr:colOff>257175</xdr:colOff>
      <xdr:row>346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239250" y="674560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346</xdr:row>
      <xdr:rowOff>85725</xdr:rowOff>
    </xdr:from>
    <xdr:to>
      <xdr:col>6</xdr:col>
      <xdr:colOff>781050</xdr:colOff>
      <xdr:row>346</xdr:row>
      <xdr:rowOff>85725</xdr:rowOff>
    </xdr:to>
    <xdr:sp>
      <xdr:nvSpPr>
        <xdr:cNvPr id="275" name="Line 302"/>
        <xdr:cNvSpPr>
          <a:spLocks/>
        </xdr:cNvSpPr>
      </xdr:nvSpPr>
      <xdr:spPr>
        <a:xfrm flipH="1">
          <a:off x="5353050" y="67437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7-2008\INDIVIDUAL%20PROGRAM%20AREA\EMSC\EMSC-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7-2008\INDIVIDUAL%20PROGRAM%20AREA\OP\OP%20-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7-2008\INDIVIDUAL%20PROGRAM%20AREA\OMS\OMS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7-2008\INDIVIDUAL%20PROGRAM%20AREA\VESID\VESID%20-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7-2008\INDIVIDUAL%20PROGRAM%20AREA\OHE\OHE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-WIDE%20INFORMATION\MONTHLY%20FISCAL%20REPORT\2007-2008\INDIVIDUAL%20PROGRAM%20AREA\OCE\OCE%20-%20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Note"/>
      <sheetName val="Fund 261 &amp; 265"/>
      <sheetName val="Fund 267"/>
    </sheetNames>
    <sheetDataSet>
      <sheetData sheetId="0">
        <row r="13">
          <cell r="C13">
            <v>19928200</v>
          </cell>
          <cell r="I13">
            <v>1176974.55</v>
          </cell>
        </row>
        <row r="14">
          <cell r="C14">
            <v>15005800</v>
          </cell>
          <cell r="I14">
            <v>389.56</v>
          </cell>
        </row>
        <row r="15">
          <cell r="C15">
            <v>34934000</v>
          </cell>
          <cell r="I15">
            <v>1177364.11</v>
          </cell>
        </row>
        <row r="24">
          <cell r="G24">
            <v>2053000</v>
          </cell>
          <cell r="I24">
            <v>761761.5800000001</v>
          </cell>
        </row>
        <row r="25">
          <cell r="G25">
            <v>2741543</v>
          </cell>
          <cell r="I25">
            <v>206994.69999999998</v>
          </cell>
        </row>
        <row r="26">
          <cell r="G26">
            <v>1863740</v>
          </cell>
          <cell r="I26">
            <v>191988.37</v>
          </cell>
        </row>
        <row r="27">
          <cell r="G27">
            <v>6658283</v>
          </cell>
          <cell r="I27">
            <v>1160744.65</v>
          </cell>
        </row>
        <row r="30">
          <cell r="G30">
            <v>15393304</v>
          </cell>
          <cell r="I30">
            <v>4514936.99</v>
          </cell>
        </row>
        <row r="31">
          <cell r="G31">
            <v>30588551</v>
          </cell>
          <cell r="I31">
            <v>4370133.28</v>
          </cell>
        </row>
        <row r="32">
          <cell r="G32">
            <v>10167798</v>
          </cell>
          <cell r="I32">
            <v>1330083.65</v>
          </cell>
        </row>
        <row r="33">
          <cell r="G33">
            <v>56149653</v>
          </cell>
          <cell r="I33">
            <v>10215153.92</v>
          </cell>
        </row>
        <row r="37">
          <cell r="C37">
            <v>881001</v>
          </cell>
          <cell r="E37">
            <v>1619803</v>
          </cell>
          <cell r="I37">
            <v>5345.04</v>
          </cell>
          <cell r="O37">
            <v>1603569</v>
          </cell>
          <cell r="W37">
            <v>0</v>
          </cell>
        </row>
        <row r="39">
          <cell r="C39">
            <v>519155</v>
          </cell>
          <cell r="E39">
            <v>180000</v>
          </cell>
          <cell r="I39">
            <v>0</v>
          </cell>
          <cell r="O39">
            <v>387965</v>
          </cell>
          <cell r="W39">
            <v>-207965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  <sheetName val="OP - report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1407680</v>
          </cell>
          <cell r="I20">
            <v>627066</v>
          </cell>
          <cell r="M20">
            <v>780614</v>
          </cell>
          <cell r="O20">
            <v>1407680</v>
          </cell>
          <cell r="U20">
            <v>0</v>
          </cell>
        </row>
        <row r="21">
          <cell r="G21">
            <v>244000</v>
          </cell>
          <cell r="I21">
            <v>12472.25</v>
          </cell>
          <cell r="M21">
            <v>231527.75</v>
          </cell>
          <cell r="O21">
            <v>244000</v>
          </cell>
          <cell r="U21">
            <v>0</v>
          </cell>
        </row>
        <row r="22">
          <cell r="G22">
            <v>0</v>
          </cell>
          <cell r="I22">
            <v>0</v>
          </cell>
          <cell r="M22">
            <v>0</v>
          </cell>
          <cell r="O22">
            <v>0</v>
          </cell>
          <cell r="U22">
            <v>0</v>
          </cell>
        </row>
        <row r="23">
          <cell r="G23">
            <v>1651680</v>
          </cell>
          <cell r="I23">
            <v>639538.25</v>
          </cell>
          <cell r="M23">
            <v>1012141.75</v>
          </cell>
          <cell r="O23">
            <v>1651680</v>
          </cell>
          <cell r="U23">
            <v>0</v>
          </cell>
        </row>
        <row r="28">
          <cell r="C28">
            <v>6776403</v>
          </cell>
          <cell r="E28">
            <v>38135933</v>
          </cell>
          <cell r="G28">
            <v>44912336</v>
          </cell>
          <cell r="I28">
            <v>2919686.51</v>
          </cell>
          <cell r="M28">
            <v>36684402.49</v>
          </cell>
          <cell r="O28">
            <v>39604089</v>
          </cell>
          <cell r="Q28">
            <v>-1468156</v>
          </cell>
          <cell r="S28">
            <v>31844</v>
          </cell>
          <cell r="U28">
            <v>5308247</v>
          </cell>
          <cell r="W28">
            <v>-1500000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10327400</v>
          </cell>
          <cell r="G13">
            <v>10327400</v>
          </cell>
          <cell r="I13">
            <v>905936.4</v>
          </cell>
          <cell r="K13">
            <v>9421463.6</v>
          </cell>
          <cell r="M13">
            <v>10327400</v>
          </cell>
          <cell r="O13">
            <v>0</v>
          </cell>
          <cell r="Q13">
            <v>0</v>
          </cell>
        </row>
        <row r="14">
          <cell r="C14">
            <v>5578600</v>
          </cell>
          <cell r="G14">
            <v>5578600</v>
          </cell>
          <cell r="I14">
            <v>62694.45</v>
          </cell>
          <cell r="K14">
            <v>5515905.55</v>
          </cell>
          <cell r="M14">
            <v>5578600</v>
          </cell>
          <cell r="O14">
            <v>0</v>
          </cell>
          <cell r="Q14">
            <v>0</v>
          </cell>
        </row>
        <row r="15">
          <cell r="C15">
            <v>15906000</v>
          </cell>
          <cell r="G15">
            <v>15906000</v>
          </cell>
          <cell r="I15">
            <v>968630.85</v>
          </cell>
          <cell r="K15">
            <v>14937369.149999999</v>
          </cell>
          <cell r="M15">
            <v>15906000</v>
          </cell>
          <cell r="O15">
            <v>0</v>
          </cell>
          <cell r="Q15">
            <v>0</v>
          </cell>
        </row>
        <row r="20">
          <cell r="C20">
            <v>3739566</v>
          </cell>
          <cell r="E20">
            <v>17500000</v>
          </cell>
          <cell r="G20">
            <v>21239566</v>
          </cell>
          <cell r="I20">
            <v>2244843</v>
          </cell>
          <cell r="K20">
            <v>17825993</v>
          </cell>
          <cell r="M20">
            <v>20070836</v>
          </cell>
          <cell r="O20">
            <v>-2570836</v>
          </cell>
          <cell r="Q20">
            <v>730164</v>
          </cell>
          <cell r="S20">
            <v>1168730</v>
          </cell>
          <cell r="U20">
            <v>-3301000</v>
          </cell>
        </row>
        <row r="22">
          <cell r="C22">
            <v>3052667</v>
          </cell>
          <cell r="E22">
            <v>16000000</v>
          </cell>
          <cell r="G22">
            <v>19052667</v>
          </cell>
          <cell r="I22">
            <v>976219</v>
          </cell>
          <cell r="K22">
            <v>15771291</v>
          </cell>
          <cell r="M22">
            <v>16747510</v>
          </cell>
          <cell r="O22">
            <v>-747510</v>
          </cell>
          <cell r="Q22">
            <v>152490</v>
          </cell>
          <cell r="S22">
            <v>2305157</v>
          </cell>
          <cell r="U22">
            <v>-900000</v>
          </cell>
        </row>
        <row r="23">
          <cell r="C23">
            <v>6792233</v>
          </cell>
          <cell r="E23">
            <v>33500000</v>
          </cell>
          <cell r="G23">
            <v>40292233</v>
          </cell>
          <cell r="I23">
            <v>3221062</v>
          </cell>
          <cell r="K23">
            <v>33597284</v>
          </cell>
          <cell r="M23">
            <v>36818346</v>
          </cell>
          <cell r="O23">
            <v>-3318346</v>
          </cell>
          <cell r="Q23">
            <v>882654</v>
          </cell>
          <cell r="S23">
            <v>3473887</v>
          </cell>
          <cell r="U23">
            <v>-4201000</v>
          </cell>
        </row>
        <row r="25">
          <cell r="C25">
            <v>22698233</v>
          </cell>
          <cell r="E25">
            <v>33500000</v>
          </cell>
          <cell r="G25">
            <v>56198233</v>
          </cell>
          <cell r="I25">
            <v>4189692.85</v>
          </cell>
          <cell r="K25">
            <v>48534653.15</v>
          </cell>
          <cell r="M25">
            <v>52724346</v>
          </cell>
          <cell r="O25">
            <v>-3318346</v>
          </cell>
          <cell r="Q25">
            <v>882654</v>
          </cell>
          <cell r="S25">
            <v>3473887</v>
          </cell>
        </row>
        <row r="28">
          <cell r="C28">
            <v>1900000</v>
          </cell>
          <cell r="G28">
            <v>1900000</v>
          </cell>
          <cell r="I28">
            <v>0</v>
          </cell>
          <cell r="K28">
            <v>1900000</v>
          </cell>
          <cell r="M28">
            <v>1900000</v>
          </cell>
          <cell r="O28">
            <v>0</v>
          </cell>
          <cell r="Q28">
            <v>0</v>
          </cell>
        </row>
        <row r="32">
          <cell r="G32">
            <v>33500</v>
          </cell>
          <cell r="I32">
            <v>11784</v>
          </cell>
          <cell r="K32">
            <v>21716</v>
          </cell>
          <cell r="M32">
            <v>33500</v>
          </cell>
          <cell r="S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S33">
            <v>0</v>
          </cell>
        </row>
        <row r="34">
          <cell r="G34">
            <v>0</v>
          </cell>
          <cell r="I34">
            <v>0</v>
          </cell>
          <cell r="K34">
            <v>0</v>
          </cell>
          <cell r="M34">
            <v>0</v>
          </cell>
          <cell r="S34">
            <v>0</v>
          </cell>
        </row>
        <row r="35">
          <cell r="G35">
            <v>33500</v>
          </cell>
          <cell r="I35">
            <v>11784</v>
          </cell>
          <cell r="K35">
            <v>21716</v>
          </cell>
          <cell r="M35">
            <v>33500</v>
          </cell>
          <cell r="S35">
            <v>0</v>
          </cell>
        </row>
        <row r="38">
          <cell r="G38">
            <v>3131055</v>
          </cell>
          <cell r="I38">
            <v>1693429.42</v>
          </cell>
          <cell r="K38">
            <v>1437625.58</v>
          </cell>
          <cell r="M38">
            <v>3131055</v>
          </cell>
          <cell r="S38">
            <v>0</v>
          </cell>
        </row>
        <row r="39">
          <cell r="G39">
            <v>162500</v>
          </cell>
          <cell r="I39">
            <v>39420.28</v>
          </cell>
          <cell r="K39">
            <v>123079.72</v>
          </cell>
          <cell r="M39">
            <v>162500</v>
          </cell>
          <cell r="S39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S40">
            <v>0</v>
          </cell>
        </row>
        <row r="41">
          <cell r="G41">
            <v>3293555</v>
          </cell>
          <cell r="I41">
            <v>1732849.7</v>
          </cell>
          <cell r="K41">
            <v>1560705.3</v>
          </cell>
          <cell r="M41">
            <v>3293555</v>
          </cell>
          <cell r="S4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  <sheetName val="VESID - report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3">
          <cell r="G23">
            <v>38250000</v>
          </cell>
          <cell r="I23">
            <v>16013525</v>
          </cell>
          <cell r="M23">
            <v>22236475</v>
          </cell>
          <cell r="O23">
            <v>38250000</v>
          </cell>
          <cell r="U23">
            <v>0</v>
          </cell>
        </row>
        <row r="24">
          <cell r="G24">
            <v>9250000</v>
          </cell>
          <cell r="I24">
            <v>3776572.6</v>
          </cell>
          <cell r="M24">
            <v>5473427.4</v>
          </cell>
          <cell r="O24">
            <v>9250000</v>
          </cell>
          <cell r="U24">
            <v>0</v>
          </cell>
        </row>
        <row r="25">
          <cell r="G25">
            <v>23083000</v>
          </cell>
          <cell r="I25">
            <v>190908</v>
          </cell>
          <cell r="M25">
            <v>22892092</v>
          </cell>
          <cell r="O25">
            <v>23083000</v>
          </cell>
          <cell r="U25">
            <v>0</v>
          </cell>
        </row>
        <row r="26">
          <cell r="G26">
            <v>70583000</v>
          </cell>
          <cell r="I26">
            <v>19981005.6</v>
          </cell>
          <cell r="M26">
            <v>50601994.4</v>
          </cell>
          <cell r="O26">
            <v>70583000</v>
          </cell>
          <cell r="U26">
            <v>0</v>
          </cell>
        </row>
        <row r="29">
          <cell r="G29">
            <v>10219994</v>
          </cell>
          <cell r="I29">
            <v>5194263.239999999</v>
          </cell>
          <cell r="M29">
            <v>5025730.760000001</v>
          </cell>
          <cell r="O29">
            <v>10219994</v>
          </cell>
          <cell r="U29">
            <v>0</v>
          </cell>
        </row>
        <row r="30">
          <cell r="G30">
            <v>8104819</v>
          </cell>
          <cell r="I30">
            <v>2375416</v>
          </cell>
          <cell r="M30">
            <v>5729403</v>
          </cell>
          <cell r="O30">
            <v>8104819</v>
          </cell>
          <cell r="U30">
            <v>0</v>
          </cell>
        </row>
        <row r="31">
          <cell r="G31">
            <v>12050558</v>
          </cell>
          <cell r="I31">
            <v>2716040</v>
          </cell>
          <cell r="M31">
            <v>9334518</v>
          </cell>
          <cell r="O31">
            <v>12050558</v>
          </cell>
          <cell r="U31">
            <v>0</v>
          </cell>
        </row>
        <row r="32">
          <cell r="G32">
            <v>30375371</v>
          </cell>
          <cell r="I32">
            <v>10285719.239999998</v>
          </cell>
          <cell r="M32">
            <v>20089651.76</v>
          </cell>
          <cell r="O32">
            <v>30375371</v>
          </cell>
          <cell r="U32">
            <v>0</v>
          </cell>
        </row>
        <row r="36">
          <cell r="C36">
            <v>181195</v>
          </cell>
          <cell r="E36">
            <v>126000</v>
          </cell>
          <cell r="G36">
            <v>307195</v>
          </cell>
          <cell r="I36">
            <v>837</v>
          </cell>
          <cell r="M36">
            <v>184163</v>
          </cell>
          <cell r="O36">
            <v>185000</v>
          </cell>
          <cell r="Q36">
            <v>-59000</v>
          </cell>
          <cell r="S36">
            <v>126000</v>
          </cell>
          <cell r="U36">
            <v>122195</v>
          </cell>
          <cell r="W36">
            <v>-185000</v>
          </cell>
        </row>
        <row r="38">
          <cell r="C38">
            <v>0</v>
          </cell>
          <cell r="E38">
            <v>9910000</v>
          </cell>
          <cell r="G38">
            <v>9910000</v>
          </cell>
          <cell r="I38">
            <v>416834</v>
          </cell>
          <cell r="M38">
            <v>9493166</v>
          </cell>
          <cell r="O38">
            <v>9910000</v>
          </cell>
          <cell r="Q38">
            <v>0</v>
          </cell>
          <cell r="S38">
            <v>0</v>
          </cell>
          <cell r="U38">
            <v>0</v>
          </cell>
        </row>
        <row r="40">
          <cell r="C40">
            <v>0</v>
          </cell>
          <cell r="E40">
            <v>9357518</v>
          </cell>
          <cell r="G40">
            <v>9357518</v>
          </cell>
          <cell r="I40">
            <v>359359</v>
          </cell>
          <cell r="M40">
            <v>8998159</v>
          </cell>
          <cell r="O40">
            <v>9357518</v>
          </cell>
          <cell r="Q40">
            <v>0</v>
          </cell>
          <cell r="S40">
            <v>0</v>
          </cell>
          <cell r="U40">
            <v>0</v>
          </cell>
        </row>
        <row r="42">
          <cell r="C42">
            <v>0</v>
          </cell>
          <cell r="E42">
            <v>0</v>
          </cell>
          <cell r="G42">
            <v>0</v>
          </cell>
          <cell r="I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C13">
            <v>3355000</v>
          </cell>
          <cell r="I13">
            <v>321638.43</v>
          </cell>
        </row>
        <row r="14">
          <cell r="C14">
            <v>496000</v>
          </cell>
        </row>
        <row r="16">
          <cell r="C16">
            <v>3300000</v>
          </cell>
          <cell r="I16">
            <v>47936.29</v>
          </cell>
          <cell r="M16">
            <v>3252063.71</v>
          </cell>
          <cell r="O16">
            <v>3300000</v>
          </cell>
        </row>
        <row r="17">
          <cell r="C17">
            <v>7151000</v>
          </cell>
        </row>
        <row r="23">
          <cell r="G23">
            <v>0</v>
          </cell>
          <cell r="I23">
            <v>0</v>
          </cell>
        </row>
        <row r="24">
          <cell r="G24">
            <v>0</v>
          </cell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9">
          <cell r="G29">
            <v>890795</v>
          </cell>
          <cell r="I29">
            <v>587835.73</v>
          </cell>
        </row>
        <row r="30">
          <cell r="G30">
            <v>433148</v>
          </cell>
          <cell r="I30">
            <v>7006.95</v>
          </cell>
        </row>
        <row r="31">
          <cell r="G31">
            <v>334129</v>
          </cell>
          <cell r="I31">
            <v>136037.61</v>
          </cell>
        </row>
        <row r="32">
          <cell r="G32">
            <v>1658072</v>
          </cell>
          <cell r="I32">
            <v>730880.2899999999</v>
          </cell>
        </row>
        <row r="36">
          <cell r="C36">
            <v>683678</v>
          </cell>
          <cell r="E36">
            <v>2480700</v>
          </cell>
          <cell r="I36">
            <v>159419.3</v>
          </cell>
          <cell r="O36">
            <v>2438527</v>
          </cell>
          <cell r="W36">
            <v>-200000</v>
          </cell>
        </row>
        <row r="37">
          <cell r="C37">
            <v>2103071</v>
          </cell>
          <cell r="E37">
            <v>250000</v>
          </cell>
          <cell r="I37">
            <v>9233</v>
          </cell>
          <cell r="O37">
            <v>500000</v>
          </cell>
          <cell r="W37">
            <v>-500000</v>
          </cell>
        </row>
        <row r="38">
          <cell r="C38">
            <v>1744603</v>
          </cell>
          <cell r="E38">
            <v>7400000</v>
          </cell>
          <cell r="I38">
            <v>459111.69</v>
          </cell>
          <cell r="O38">
            <v>7364264</v>
          </cell>
          <cell r="W38">
            <v>-161600</v>
          </cell>
        </row>
        <row r="39">
          <cell r="C39">
            <v>18460</v>
          </cell>
          <cell r="E39">
            <v>85000</v>
          </cell>
          <cell r="I39">
            <v>2505.36</v>
          </cell>
          <cell r="O39">
            <v>83862</v>
          </cell>
          <cell r="W39">
            <v>-20000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3164496</v>
          </cell>
          <cell r="I20">
            <v>1933288</v>
          </cell>
          <cell r="M20">
            <v>1231208</v>
          </cell>
          <cell r="O20">
            <v>3164496</v>
          </cell>
          <cell r="U20">
            <v>0</v>
          </cell>
        </row>
        <row r="21">
          <cell r="G21">
            <v>1143945</v>
          </cell>
          <cell r="I21">
            <v>352670</v>
          </cell>
          <cell r="M21">
            <v>791275</v>
          </cell>
          <cell r="O21">
            <v>1143945</v>
          </cell>
          <cell r="U21">
            <v>0</v>
          </cell>
        </row>
        <row r="22">
          <cell r="G22">
            <v>1824879</v>
          </cell>
          <cell r="I22">
            <v>1127081</v>
          </cell>
          <cell r="M22">
            <v>697798</v>
          </cell>
          <cell r="O22">
            <v>1824879</v>
          </cell>
          <cell r="U22">
            <v>0</v>
          </cell>
        </row>
        <row r="23">
          <cell r="G23">
            <v>6133320</v>
          </cell>
          <cell r="I23">
            <v>3413039</v>
          </cell>
          <cell r="M23">
            <v>2720281</v>
          </cell>
          <cell r="O23">
            <v>6133320</v>
          </cell>
          <cell r="U23">
            <v>0</v>
          </cell>
        </row>
        <row r="26">
          <cell r="G26">
            <v>0</v>
          </cell>
          <cell r="I26">
            <v>0</v>
          </cell>
          <cell r="M26">
            <v>0</v>
          </cell>
          <cell r="O26">
            <v>0</v>
          </cell>
          <cell r="U26">
            <v>0</v>
          </cell>
        </row>
        <row r="27">
          <cell r="G27">
            <v>0</v>
          </cell>
          <cell r="I27">
            <v>0</v>
          </cell>
          <cell r="M27">
            <v>0</v>
          </cell>
          <cell r="O27">
            <v>0</v>
          </cell>
          <cell r="U27">
            <v>0</v>
          </cell>
        </row>
        <row r="28">
          <cell r="I28">
            <v>0</v>
          </cell>
          <cell r="M28">
            <v>0</v>
          </cell>
          <cell r="O28">
            <v>0</v>
          </cell>
          <cell r="U28">
            <v>0</v>
          </cell>
        </row>
        <row r="29">
          <cell r="G29">
            <v>0</v>
          </cell>
          <cell r="I29">
            <v>0</v>
          </cell>
          <cell r="M29">
            <v>0</v>
          </cell>
          <cell r="O29">
            <v>0</v>
          </cell>
          <cell r="U29">
            <v>0</v>
          </cell>
        </row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1">
          <cell r="C41">
            <v>0</v>
          </cell>
          <cell r="E41">
            <v>4504000</v>
          </cell>
          <cell r="G41">
            <v>4504000</v>
          </cell>
          <cell r="I41">
            <v>273055</v>
          </cell>
          <cell r="M41">
            <v>4186056</v>
          </cell>
          <cell r="O41">
            <v>4459111</v>
          </cell>
          <cell r="Q41">
            <v>44889</v>
          </cell>
          <cell r="S41">
            <v>44889</v>
          </cell>
          <cell r="U41">
            <v>44889</v>
          </cell>
        </row>
        <row r="42">
          <cell r="C42">
            <v>1328190</v>
          </cell>
          <cell r="E42">
            <v>1535000</v>
          </cell>
          <cell r="I42">
            <v>77966</v>
          </cell>
          <cell r="M42">
            <v>1840533</v>
          </cell>
          <cell r="O42">
            <v>1918499</v>
          </cell>
          <cell r="Q42">
            <v>-383499</v>
          </cell>
          <cell r="S42">
            <v>66501</v>
          </cell>
          <cell r="W42">
            <v>-450000</v>
          </cell>
        </row>
        <row r="44">
          <cell r="E44">
            <v>9331438</v>
          </cell>
          <cell r="G44">
            <v>9331438</v>
          </cell>
          <cell r="I44">
            <v>249698</v>
          </cell>
          <cell r="M44">
            <v>9081740</v>
          </cell>
          <cell r="O44">
            <v>9331438</v>
          </cell>
          <cell r="Q44">
            <v>0</v>
          </cell>
          <cell r="S44">
            <v>0</v>
          </cell>
          <cell r="U44">
            <v>0</v>
          </cell>
        </row>
        <row r="45">
          <cell r="C45">
            <v>160151</v>
          </cell>
          <cell r="E45">
            <v>540000</v>
          </cell>
          <cell r="G45">
            <v>700151</v>
          </cell>
          <cell r="I45">
            <v>16357</v>
          </cell>
          <cell r="M45">
            <v>621771</v>
          </cell>
          <cell r="O45">
            <v>638128</v>
          </cell>
          <cell r="Q45">
            <v>-98128</v>
          </cell>
          <cell r="S45">
            <v>540000</v>
          </cell>
          <cell r="U45">
            <v>62023</v>
          </cell>
          <cell r="W45">
            <v>-638128</v>
          </cell>
        </row>
        <row r="46">
          <cell r="C46">
            <v>266681</v>
          </cell>
          <cell r="E46">
            <v>45000</v>
          </cell>
          <cell r="G46">
            <v>311681</v>
          </cell>
          <cell r="I46">
            <v>4469</v>
          </cell>
          <cell r="M46">
            <v>121156</v>
          </cell>
          <cell r="O46">
            <v>125625</v>
          </cell>
          <cell r="Q46">
            <v>-80625</v>
          </cell>
          <cell r="S46">
            <v>45000</v>
          </cell>
          <cell r="U46">
            <v>186056</v>
          </cell>
          <cell r="W46">
            <v>-125625</v>
          </cell>
        </row>
        <row r="47">
          <cell r="C47">
            <v>270129</v>
          </cell>
          <cell r="E47">
            <v>76000</v>
          </cell>
          <cell r="G47">
            <v>346129</v>
          </cell>
          <cell r="I47">
            <v>845</v>
          </cell>
          <cell r="M47">
            <v>75155</v>
          </cell>
          <cell r="O47">
            <v>76000</v>
          </cell>
          <cell r="Q47">
            <v>0</v>
          </cell>
          <cell r="S47">
            <v>76000</v>
          </cell>
          <cell r="U47">
            <v>270129</v>
          </cell>
          <cell r="W47">
            <v>-76000</v>
          </cell>
        </row>
        <row r="48">
          <cell r="C48">
            <v>181963</v>
          </cell>
          <cell r="E48">
            <v>0</v>
          </cell>
          <cell r="G48">
            <v>181963</v>
          </cell>
          <cell r="I48">
            <v>4210</v>
          </cell>
          <cell r="M48">
            <v>62156</v>
          </cell>
          <cell r="O48">
            <v>66366</v>
          </cell>
          <cell r="Q48">
            <v>-66366</v>
          </cell>
          <cell r="S48">
            <v>0</v>
          </cell>
          <cell r="U48">
            <v>115597</v>
          </cell>
          <cell r="W48">
            <v>-66366</v>
          </cell>
        </row>
        <row r="49">
          <cell r="C49">
            <v>127911</v>
          </cell>
          <cell r="E49">
            <v>426500</v>
          </cell>
          <cell r="G49">
            <v>554411</v>
          </cell>
          <cell r="I49">
            <v>28524</v>
          </cell>
          <cell r="M49">
            <v>507307</v>
          </cell>
          <cell r="O49">
            <v>535831</v>
          </cell>
          <cell r="Q49">
            <v>-109331</v>
          </cell>
          <cell r="S49">
            <v>5669</v>
          </cell>
          <cell r="U49">
            <v>18580</v>
          </cell>
          <cell r="W49">
            <v>-115000</v>
          </cell>
        </row>
        <row r="55">
          <cell r="C55">
            <v>52568061</v>
          </cell>
          <cell r="E55">
            <v>40000000</v>
          </cell>
          <cell r="G55">
            <v>92568061</v>
          </cell>
          <cell r="I55">
            <v>2741604</v>
          </cell>
          <cell r="M55">
            <v>33631461</v>
          </cell>
          <cell r="O55">
            <v>36373065</v>
          </cell>
          <cell r="Q55">
            <v>3626935</v>
          </cell>
          <cell r="S55">
            <v>3626935</v>
          </cell>
          <cell r="U55">
            <v>56194996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1"/>
  <sheetViews>
    <sheetView showGridLines="0" tabSelected="1" view="pageBreakPreview" zoomScale="50" zoomScaleNormal="50" zoomScaleSheetLayoutView="50" workbookViewId="0" topLeftCell="A236">
      <selection activeCell="A259" sqref="A259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2.21484375" style="3" bestFit="1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1.77734375" style="3" customWidth="1"/>
    <col min="13" max="13" width="2.99609375" style="3" customWidth="1"/>
    <col min="14" max="14" width="11.77734375" style="3" customWidth="1"/>
    <col min="15" max="15" width="3.88671875" style="3" bestFit="1" customWidth="1"/>
    <col min="16" max="16" width="11.4453125" style="3" customWidth="1"/>
    <col min="17" max="17" width="3.21484375" style="3" bestFit="1" customWidth="1"/>
    <col min="18" max="18" width="11.2148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"/>
      <c r="R1" s="1"/>
      <c r="S1" s="2"/>
    </row>
    <row r="2" spans="1:19" ht="20.25">
      <c r="A2" s="78" t="s">
        <v>86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"/>
      <c r="R2" s="1"/>
      <c r="S2" s="2"/>
    </row>
    <row r="3" spans="1:16" ht="20.25">
      <c r="A3" s="79" t="s">
        <v>91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7" ht="15">
      <c r="A4" s="4"/>
      <c r="H4" s="5" t="s">
        <v>87</v>
      </c>
      <c r="Q4" s="12"/>
    </row>
    <row r="5" spans="2:23" ht="1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">
      <c r="P6" s="8" t="s">
        <v>0</v>
      </c>
      <c r="Q6" s="12"/>
    </row>
    <row r="7" spans="6:17" ht="1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89</v>
      </c>
      <c r="N7" s="39" t="s">
        <v>2</v>
      </c>
      <c r="P7" s="8" t="s">
        <v>2</v>
      </c>
      <c r="Q7" s="12"/>
    </row>
    <row r="8" spans="2:18" ht="15">
      <c r="B8" s="8" t="s">
        <v>4</v>
      </c>
      <c r="D8" s="8" t="s">
        <v>89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48</v>
      </c>
      <c r="P8" s="8" t="s">
        <v>6</v>
      </c>
      <c r="Q8" s="12"/>
      <c r="R8" s="41" t="s">
        <v>49</v>
      </c>
    </row>
    <row r="9" spans="2:18" ht="1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38</v>
      </c>
      <c r="J9" s="8" t="s">
        <v>11</v>
      </c>
      <c r="K9" s="8"/>
      <c r="L9" s="8" t="s">
        <v>70</v>
      </c>
      <c r="N9" s="39" t="s">
        <v>6</v>
      </c>
      <c r="P9" s="8" t="s">
        <v>42</v>
      </c>
      <c r="Q9" s="12"/>
      <c r="R9" s="41" t="s">
        <v>50</v>
      </c>
    </row>
    <row r="10" spans="2:18" ht="15">
      <c r="B10" s="9" t="s">
        <v>88</v>
      </c>
      <c r="D10" s="9" t="s">
        <v>9</v>
      </c>
      <c r="E10" s="9"/>
      <c r="F10" s="49" t="s">
        <v>89</v>
      </c>
      <c r="G10" s="59">
        <v>39202</v>
      </c>
      <c r="H10" s="29"/>
      <c r="I10" s="9" t="s">
        <v>39</v>
      </c>
      <c r="J10" s="9" t="s">
        <v>2</v>
      </c>
      <c r="K10" s="9"/>
      <c r="L10" s="9" t="s">
        <v>5</v>
      </c>
      <c r="M10" s="29"/>
      <c r="N10" s="40" t="s">
        <v>90</v>
      </c>
      <c r="P10" s="9" t="s">
        <v>39</v>
      </c>
      <c r="Q10" s="12"/>
      <c r="R10" s="40" t="s">
        <v>51</v>
      </c>
    </row>
    <row r="11" ht="15">
      <c r="Q11" s="12"/>
    </row>
    <row r="12" spans="1:18" ht="18">
      <c r="A12" s="10" t="s">
        <v>12</v>
      </c>
      <c r="B12" s="12"/>
      <c r="D12" s="47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0"/>
    </row>
    <row r="13" spans="1:18" ht="15">
      <c r="A13" s="13" t="s">
        <v>13</v>
      </c>
      <c r="B13" s="51">
        <f>'[3]4-97RPT'!C13</f>
        <v>10327400</v>
      </c>
      <c r="C13" s="37"/>
      <c r="D13" s="18"/>
      <c r="E13" s="14"/>
      <c r="F13" s="15">
        <f>'[3]4-97RPT'!G13</f>
        <v>10327400</v>
      </c>
      <c r="G13" s="51">
        <f>'[3]4-97RPT'!I13</f>
        <v>905936.4</v>
      </c>
      <c r="H13" s="12"/>
      <c r="I13" s="74">
        <f>'[3]4-97RPT'!K13</f>
        <v>9421463.6</v>
      </c>
      <c r="J13" s="15">
        <f>'[3]4-97RPT'!M13</f>
        <v>10327400</v>
      </c>
      <c r="K13" s="15"/>
      <c r="L13" s="15">
        <f>'[3]4-97RPT'!O13</f>
        <v>0</v>
      </c>
      <c r="N13" s="3">
        <f>'[3]4-97RPT'!Q13</f>
        <v>0</v>
      </c>
      <c r="P13" s="16"/>
      <c r="Q13" s="12"/>
      <c r="R13" s="50">
        <f>'[3]4-97RPT'!U13</f>
        <v>0</v>
      </c>
    </row>
    <row r="14" spans="1:18" ht="15">
      <c r="A14" s="13" t="s">
        <v>14</v>
      </c>
      <c r="B14" s="52">
        <f>'[3]4-97RPT'!C14</f>
        <v>5578600</v>
      </c>
      <c r="C14" s="72"/>
      <c r="D14" s="18"/>
      <c r="E14" s="37"/>
      <c r="F14" s="27">
        <f>'[3]4-97RPT'!G14</f>
        <v>5578600</v>
      </c>
      <c r="G14" s="52">
        <f>'[3]4-97RPT'!I14</f>
        <v>62694.45</v>
      </c>
      <c r="H14" s="23"/>
      <c r="I14" s="27">
        <f>'[3]4-97RPT'!K14</f>
        <v>5515905.55</v>
      </c>
      <c r="J14" s="27">
        <f>'[3]4-97RPT'!M14</f>
        <v>5578600</v>
      </c>
      <c r="K14" s="27"/>
      <c r="L14" s="27">
        <f>'[3]4-97RPT'!O14</f>
        <v>0</v>
      </c>
      <c r="M14" s="29"/>
      <c r="N14" s="29">
        <f>'[3]4-97RPT'!Q14</f>
        <v>0</v>
      </c>
      <c r="P14" s="18"/>
      <c r="Q14" s="12"/>
      <c r="R14" s="50">
        <f>'[3]4-97RPT'!U14</f>
        <v>0</v>
      </c>
    </row>
    <row r="15" spans="1:18" ht="15">
      <c r="A15" s="19" t="s">
        <v>15</v>
      </c>
      <c r="B15" s="51">
        <f>('[3]4-97RPT'!C15)</f>
        <v>15906000</v>
      </c>
      <c r="C15" s="72"/>
      <c r="D15" s="18"/>
      <c r="E15" s="15"/>
      <c r="F15" s="15">
        <f>('[3]4-97RPT'!G15)</f>
        <v>15906000</v>
      </c>
      <c r="G15" s="51">
        <f>'[3]4-97RPT'!I15</f>
        <v>968630.85</v>
      </c>
      <c r="H15" s="12"/>
      <c r="I15" s="15">
        <f>('[3]4-97RPT'!K15)</f>
        <v>14937369.149999999</v>
      </c>
      <c r="J15" s="15">
        <f>('[3]4-97RPT'!M15)</f>
        <v>15906000</v>
      </c>
      <c r="K15" s="15"/>
      <c r="L15" s="15">
        <f>'[3]4-97RPT'!O15</f>
        <v>0</v>
      </c>
      <c r="N15" s="3">
        <f>'[3]4-97RPT'!Q15</f>
        <v>0</v>
      </c>
      <c r="P15" s="16"/>
      <c r="Q15" s="12"/>
      <c r="R15" s="50">
        <f>'[3]4-97RPT'!U15</f>
        <v>0</v>
      </c>
    </row>
    <row r="16" spans="2:17" ht="15">
      <c r="B16" s="50"/>
      <c r="D16" s="12"/>
      <c r="E16" s="12"/>
      <c r="I16" s="15" t="s">
        <v>44</v>
      </c>
      <c r="Q16" s="12"/>
    </row>
    <row r="17" spans="4:17" ht="15">
      <c r="D17" s="12"/>
      <c r="E17" s="12"/>
      <c r="I17" s="15" t="s">
        <v>44</v>
      </c>
      <c r="Q17" s="12"/>
    </row>
    <row r="18" spans="1:17" ht="18">
      <c r="A18" s="20" t="s">
        <v>20</v>
      </c>
      <c r="D18" s="12"/>
      <c r="E18" s="12"/>
      <c r="F18" s="50"/>
      <c r="I18" s="15" t="s">
        <v>44</v>
      </c>
      <c r="Q18" s="12"/>
    </row>
    <row r="19" spans="2:17" ht="15">
      <c r="B19" s="21"/>
      <c r="C19" s="22"/>
      <c r="D19" s="21"/>
      <c r="E19" s="21"/>
      <c r="F19" s="21"/>
      <c r="G19" s="21"/>
      <c r="H19" s="22"/>
      <c r="I19" s="51"/>
      <c r="J19" s="15"/>
      <c r="K19" s="15"/>
      <c r="L19" s="21"/>
      <c r="M19" s="22"/>
      <c r="N19" s="22"/>
      <c r="O19" s="22"/>
      <c r="P19" s="21"/>
      <c r="Q19" s="12"/>
    </row>
    <row r="20" spans="1:18" ht="15">
      <c r="A20" s="13" t="s">
        <v>75</v>
      </c>
      <c r="B20" s="54">
        <f>'[3]4-97RPT'!C20</f>
        <v>3739566</v>
      </c>
      <c r="C20" s="39"/>
      <c r="D20" s="54">
        <f>'[3]4-97RPT'!E20</f>
        <v>17500000</v>
      </c>
      <c r="E20" s="21"/>
      <c r="F20" s="21">
        <f>'[3]4-97RPT'!G20</f>
        <v>21239566</v>
      </c>
      <c r="G20" s="54">
        <f>'[3]4-97RPT'!I20</f>
        <v>2244843</v>
      </c>
      <c r="H20" s="22"/>
      <c r="I20" s="15">
        <f>'[3]4-97RPT'!K20</f>
        <v>17825993</v>
      </c>
      <c r="J20" s="51">
        <f>'[3]4-97RPT'!M20</f>
        <v>20070836</v>
      </c>
      <c r="K20" s="51"/>
      <c r="L20" s="21">
        <f>'[3]4-97RPT'!O20</f>
        <v>-2570836</v>
      </c>
      <c r="M20" s="37" t="s">
        <v>43</v>
      </c>
      <c r="N20" s="22">
        <f>'[3]4-97RPT'!Q20</f>
        <v>730164</v>
      </c>
      <c r="O20" s="22"/>
      <c r="P20" s="21">
        <f>'[3]4-97RPT'!S20</f>
        <v>1168730</v>
      </c>
      <c r="Q20" s="12"/>
      <c r="R20" s="50">
        <f>'[3]4-97RPT'!U20</f>
        <v>-3301000</v>
      </c>
    </row>
    <row r="21" spans="2:18" ht="15">
      <c r="B21" s="51"/>
      <c r="C21" s="12"/>
      <c r="D21" s="51"/>
      <c r="E21" s="12"/>
      <c r="F21" s="21"/>
      <c r="G21" s="51"/>
      <c r="H21" s="12"/>
      <c r="I21" s="15"/>
      <c r="J21" s="50"/>
      <c r="K21" s="50"/>
      <c r="L21" s="21"/>
      <c r="M21" s="12"/>
      <c r="N21" s="22"/>
      <c r="O21" s="12"/>
      <c r="P21" s="21"/>
      <c r="Q21" s="12"/>
      <c r="R21" s="50"/>
    </row>
    <row r="22" spans="1:18" ht="15">
      <c r="A22" s="3" t="s">
        <v>47</v>
      </c>
      <c r="B22" s="52">
        <f>'[3]4-97RPT'!C22</f>
        <v>3052667</v>
      </c>
      <c r="C22" s="22"/>
      <c r="D22" s="52">
        <f>'[3]4-97RPT'!E22</f>
        <v>16000000</v>
      </c>
      <c r="E22" s="23"/>
      <c r="F22" s="27">
        <f>'[3]4-97RPT'!G22</f>
        <v>19052667</v>
      </c>
      <c r="G22" s="52">
        <f>'[3]4-97RPT'!I22</f>
        <v>976219</v>
      </c>
      <c r="H22" s="23"/>
      <c r="I22" s="27">
        <f>'[3]4-97RPT'!K22</f>
        <v>15771291</v>
      </c>
      <c r="J22" s="52">
        <f>'[3]4-97RPT'!M22</f>
        <v>16747510</v>
      </c>
      <c r="K22" s="52"/>
      <c r="L22" s="27">
        <f>'[3]4-97RPT'!O22</f>
        <v>-747510</v>
      </c>
      <c r="M22" s="37" t="s">
        <v>43</v>
      </c>
      <c r="N22" s="23">
        <f>'[3]4-97RPT'!Q22</f>
        <v>152490</v>
      </c>
      <c r="P22" s="27">
        <f>'[3]4-97RPT'!S22</f>
        <v>2305157</v>
      </c>
      <c r="Q22" s="12"/>
      <c r="R22" s="56">
        <f>'[3]4-97RPT'!U22</f>
        <v>-900000</v>
      </c>
    </row>
    <row r="23" spans="1:18" ht="15">
      <c r="A23" s="19" t="s">
        <v>15</v>
      </c>
      <c r="B23" s="51">
        <f>'[3]4-97RPT'!C23</f>
        <v>6792233</v>
      </c>
      <c r="C23" s="37"/>
      <c r="D23" s="51">
        <f>'[3]4-97RPT'!E23</f>
        <v>33500000</v>
      </c>
      <c r="E23" s="15"/>
      <c r="F23" s="21">
        <f>'[3]4-97RPT'!G23</f>
        <v>40292233</v>
      </c>
      <c r="G23" s="51">
        <f>'[3]4-97RPT'!I23</f>
        <v>3221062</v>
      </c>
      <c r="H23" s="12"/>
      <c r="I23" s="15">
        <f>'[3]4-97RPT'!K23</f>
        <v>33597284</v>
      </c>
      <c r="J23" s="51">
        <f>'[3]4-97RPT'!M23</f>
        <v>36818346</v>
      </c>
      <c r="K23" s="51"/>
      <c r="L23" s="21">
        <f>'[3]4-97RPT'!O23</f>
        <v>-3318346</v>
      </c>
      <c r="M23" s="37" t="s">
        <v>43</v>
      </c>
      <c r="N23" s="22">
        <f>'[3]4-97RPT'!Q23</f>
        <v>882654</v>
      </c>
      <c r="O23" s="39"/>
      <c r="P23" s="21">
        <f>'[3]4-97RPT'!S23</f>
        <v>3473887</v>
      </c>
      <c r="Q23" s="12"/>
      <c r="R23" s="50">
        <f>'[3]4-97RPT'!U23</f>
        <v>-4201000</v>
      </c>
    </row>
    <row r="24" spans="2:18" ht="15">
      <c r="B24" s="51"/>
      <c r="C24" s="12"/>
      <c r="D24" s="51"/>
      <c r="E24" s="12"/>
      <c r="F24" s="21"/>
      <c r="G24" s="51"/>
      <c r="H24" s="12"/>
      <c r="I24" s="15"/>
      <c r="J24" s="50"/>
      <c r="K24" s="50"/>
      <c r="L24" s="21"/>
      <c r="M24" s="12"/>
      <c r="N24" s="22"/>
      <c r="O24" s="12"/>
      <c r="P24" s="21"/>
      <c r="Q24" s="12"/>
      <c r="R24" s="50"/>
    </row>
    <row r="25" spans="1:18" ht="15">
      <c r="A25" s="3" t="s">
        <v>45</v>
      </c>
      <c r="B25" s="50">
        <f>'[3]4-97RPT'!C25</f>
        <v>22698233</v>
      </c>
      <c r="D25" s="50">
        <f>'[3]4-97RPT'!E25</f>
        <v>33500000</v>
      </c>
      <c r="F25" s="50">
        <f>'[3]4-97RPT'!G25</f>
        <v>56198233</v>
      </c>
      <c r="G25" s="50">
        <f>'[3]4-97RPT'!I25</f>
        <v>4189692.85</v>
      </c>
      <c r="I25" s="50">
        <f>'[3]4-97RPT'!K25</f>
        <v>48534653.15</v>
      </c>
      <c r="J25" s="50">
        <f>'[3]4-97RPT'!M25</f>
        <v>52724346</v>
      </c>
      <c r="K25" s="50"/>
      <c r="L25" s="50">
        <f>'[3]4-97RPT'!O25</f>
        <v>-3318346</v>
      </c>
      <c r="M25" s="37" t="s">
        <v>43</v>
      </c>
      <c r="N25" s="50">
        <f>'[3]4-97RPT'!Q25</f>
        <v>882654</v>
      </c>
      <c r="P25" s="50">
        <f>'[3]4-97RPT'!S25</f>
        <v>3473887</v>
      </c>
      <c r="R25" s="50">
        <f>'[3]4-97RPT'!U25</f>
        <v>0</v>
      </c>
    </row>
    <row r="26" spans="9:17" ht="15">
      <c r="I26" s="15" t="s">
        <v>44</v>
      </c>
      <c r="Q26" s="12"/>
    </row>
    <row r="27" ht="15">
      <c r="Q27" s="12"/>
    </row>
    <row r="28" spans="1:17" ht="18">
      <c r="A28" s="10" t="s">
        <v>40</v>
      </c>
      <c r="F28" s="4"/>
      <c r="I28" s="15" t="s">
        <v>44</v>
      </c>
      <c r="J28" s="4"/>
      <c r="K28" s="4"/>
      <c r="L28" s="4"/>
      <c r="Q28" s="12"/>
    </row>
    <row r="29" spans="1:18" ht="18">
      <c r="A29" s="10" t="s">
        <v>41</v>
      </c>
      <c r="B29" s="51">
        <f>'[3]4-97RPT'!$C$28</f>
        <v>1900000</v>
      </c>
      <c r="C29" s="72"/>
      <c r="D29" s="16"/>
      <c r="E29" s="14"/>
      <c r="F29" s="15">
        <f>'[3]4-97RPT'!$G$28</f>
        <v>1900000</v>
      </c>
      <c r="G29" s="51">
        <f>'[3]4-97RPT'!$I$28</f>
        <v>0</v>
      </c>
      <c r="H29" s="12"/>
      <c r="I29" s="15">
        <f>'[3]4-97RPT'!$K$28</f>
        <v>1900000</v>
      </c>
      <c r="J29" s="3">
        <f>'[3]4-97RPT'!$M$28</f>
        <v>1900000</v>
      </c>
      <c r="L29" s="15">
        <f>'[3]4-97RPT'!$O$28</f>
        <v>0</v>
      </c>
      <c r="M29" s="12"/>
      <c r="N29" s="12">
        <f>'[3]4-97RPT'!$Q$28</f>
        <v>0</v>
      </c>
      <c r="O29" s="12"/>
      <c r="P29" s="16"/>
      <c r="Q29" s="12"/>
      <c r="R29" s="50">
        <f>'[3]4-97RPT'!U28</f>
        <v>0</v>
      </c>
    </row>
    <row r="30" ht="15">
      <c r="Q30" s="12"/>
    </row>
    <row r="31" spans="1:17" ht="18">
      <c r="A31" s="10" t="s">
        <v>16</v>
      </c>
      <c r="P31" s="12"/>
      <c r="Q31" s="12"/>
    </row>
    <row r="32" spans="1:17" ht="15">
      <c r="A32" s="24" t="s">
        <v>17</v>
      </c>
      <c r="B32" s="11"/>
      <c r="C32" s="11"/>
      <c r="D32" s="11"/>
      <c r="E32" s="11"/>
      <c r="L32" s="11"/>
      <c r="M32" s="11"/>
      <c r="N32" s="11"/>
      <c r="O32" s="11"/>
      <c r="P32" s="12"/>
      <c r="Q32" s="12"/>
    </row>
    <row r="33" spans="1:17" ht="15">
      <c r="A33" s="13" t="s">
        <v>13</v>
      </c>
      <c r="B33" s="11"/>
      <c r="C33" s="11"/>
      <c r="D33" s="11"/>
      <c r="E33" s="11"/>
      <c r="F33" s="51">
        <f>'[3]4-97RPT'!G32</f>
        <v>33500</v>
      </c>
      <c r="G33" s="51">
        <f>'[3]4-97RPT'!I32</f>
        <v>11784</v>
      </c>
      <c r="H33" s="12"/>
      <c r="I33" s="15">
        <f>'[3]4-97RPT'!K32</f>
        <v>21716</v>
      </c>
      <c r="J33" s="15">
        <f>'[3]4-97RPT'!M32</f>
        <v>33500</v>
      </c>
      <c r="K33" s="15"/>
      <c r="L33" s="11"/>
      <c r="M33" s="11"/>
      <c r="N33" s="11"/>
      <c r="O33" s="11"/>
      <c r="P33" s="15">
        <f>'[3]4-97RPT'!S32</f>
        <v>0</v>
      </c>
      <c r="Q33" s="12"/>
    </row>
    <row r="34" spans="1:17" ht="15">
      <c r="A34" s="13" t="s">
        <v>14</v>
      </c>
      <c r="B34" s="11"/>
      <c r="C34" s="11"/>
      <c r="D34" s="11"/>
      <c r="E34" s="11"/>
      <c r="F34" s="51">
        <f>'[3]4-97RPT'!G33</f>
        <v>0</v>
      </c>
      <c r="G34" s="51">
        <f>'[3]4-97RPT'!I33</f>
        <v>0</v>
      </c>
      <c r="H34" s="12"/>
      <c r="I34" s="15">
        <f>'[3]4-97RPT'!K33</f>
        <v>0</v>
      </c>
      <c r="J34" s="15">
        <f>'[3]4-97RPT'!M33</f>
        <v>0</v>
      </c>
      <c r="K34" s="15"/>
      <c r="L34" s="11"/>
      <c r="M34" s="11"/>
      <c r="N34" s="11"/>
      <c r="O34" s="11"/>
      <c r="P34" s="15">
        <f>'[3]4-97RPT'!S33</f>
        <v>0</v>
      </c>
      <c r="Q34" s="12"/>
    </row>
    <row r="35" spans="1:17" ht="15">
      <c r="A35" s="13" t="s">
        <v>18</v>
      </c>
      <c r="B35" s="11"/>
      <c r="C35" s="11"/>
      <c r="D35" s="11"/>
      <c r="E35" s="11"/>
      <c r="F35" s="53">
        <f>'[3]4-97RPT'!G34</f>
        <v>0</v>
      </c>
      <c r="G35" s="52">
        <f>'[3]4-97RPT'!I34</f>
        <v>0</v>
      </c>
      <c r="H35" s="23"/>
      <c r="I35" s="27">
        <f>'[3]4-97RPT'!K34</f>
        <v>0</v>
      </c>
      <c r="J35" s="27">
        <f>'[3]4-97RPT'!M34</f>
        <v>0</v>
      </c>
      <c r="K35" s="21"/>
      <c r="L35" s="11"/>
      <c r="M35" s="11"/>
      <c r="N35" s="11"/>
      <c r="O35" s="11"/>
      <c r="P35" s="27">
        <f>'[3]4-97RPT'!S34</f>
        <v>0</v>
      </c>
      <c r="Q35" s="12"/>
    </row>
    <row r="36" spans="1:17" ht="15">
      <c r="A36" s="19" t="s">
        <v>15</v>
      </c>
      <c r="B36" s="11"/>
      <c r="C36" s="11"/>
      <c r="D36" s="11"/>
      <c r="E36" s="11"/>
      <c r="F36" s="51">
        <f>'[3]4-97RPT'!G35</f>
        <v>33500</v>
      </c>
      <c r="G36" s="51">
        <f>'[3]4-97RPT'!I35</f>
        <v>11784</v>
      </c>
      <c r="H36" s="12"/>
      <c r="I36" s="15">
        <f>'[3]4-97RPT'!K35</f>
        <v>21716</v>
      </c>
      <c r="J36" s="15">
        <f>'[3]4-97RPT'!M35</f>
        <v>33500</v>
      </c>
      <c r="K36" s="15"/>
      <c r="L36" s="11"/>
      <c r="M36" s="11"/>
      <c r="N36" s="11"/>
      <c r="O36" s="11"/>
      <c r="P36" s="15">
        <f>'[3]4-97RPT'!S35</f>
        <v>0</v>
      </c>
      <c r="Q36" s="12"/>
    </row>
    <row r="37" spans="6:17" ht="15">
      <c r="F37" s="12"/>
      <c r="G37" s="12"/>
      <c r="H37" s="12"/>
      <c r="I37" s="12"/>
      <c r="J37" s="12"/>
      <c r="K37" s="12"/>
      <c r="P37" s="12"/>
      <c r="Q37" s="12"/>
    </row>
    <row r="38" spans="1:17" ht="15">
      <c r="A38" s="24" t="s">
        <v>19</v>
      </c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2"/>
      <c r="Q38" s="12"/>
    </row>
    <row r="39" spans="1:17" ht="15">
      <c r="A39" s="13" t="s">
        <v>13</v>
      </c>
      <c r="B39" s="11"/>
      <c r="C39" s="11"/>
      <c r="D39" s="11"/>
      <c r="E39" s="11"/>
      <c r="F39" s="51">
        <f>'[3]4-97RPT'!G38</f>
        <v>3131055</v>
      </c>
      <c r="G39" s="51">
        <f>'[3]4-97RPT'!I38</f>
        <v>1693429.42</v>
      </c>
      <c r="H39" s="12"/>
      <c r="I39" s="15">
        <f>'[3]4-97RPT'!K38</f>
        <v>1437625.58</v>
      </c>
      <c r="J39" s="15">
        <f>'[3]4-97RPT'!M38</f>
        <v>3131055</v>
      </c>
      <c r="K39" s="15"/>
      <c r="L39" s="11"/>
      <c r="M39" s="11"/>
      <c r="N39" s="11"/>
      <c r="O39" s="11"/>
      <c r="P39" s="15">
        <f>'[3]4-97RPT'!S38</f>
        <v>0</v>
      </c>
      <c r="Q39" s="12"/>
    </row>
    <row r="40" spans="1:17" ht="15">
      <c r="A40" s="13" t="s">
        <v>14</v>
      </c>
      <c r="B40" s="11"/>
      <c r="C40" s="11"/>
      <c r="D40" s="11"/>
      <c r="E40" s="11"/>
      <c r="F40" s="51">
        <f>'[3]4-97RPT'!G39</f>
        <v>162500</v>
      </c>
      <c r="G40" s="51">
        <f>'[3]4-97RPT'!I39</f>
        <v>39420.28</v>
      </c>
      <c r="H40" s="12"/>
      <c r="I40" s="15">
        <f>'[3]4-97RPT'!K39</f>
        <v>123079.72</v>
      </c>
      <c r="J40" s="15">
        <f>'[3]4-97RPT'!M39</f>
        <v>162500</v>
      </c>
      <c r="K40" s="15"/>
      <c r="L40" s="11"/>
      <c r="M40" s="11"/>
      <c r="N40" s="11"/>
      <c r="O40" s="11"/>
      <c r="P40" s="15">
        <f>'[3]4-97RPT'!S39</f>
        <v>0</v>
      </c>
      <c r="Q40" s="12"/>
    </row>
    <row r="41" spans="1:17" ht="15">
      <c r="A41" s="13" t="s">
        <v>18</v>
      </c>
      <c r="B41" s="11"/>
      <c r="C41" s="11"/>
      <c r="D41" s="11"/>
      <c r="E41" s="11"/>
      <c r="F41" s="53">
        <f>'[3]4-97RPT'!G40</f>
        <v>0</v>
      </c>
      <c r="G41" s="53">
        <f>'[3]4-97RPT'!I40</f>
        <v>0</v>
      </c>
      <c r="H41" s="23"/>
      <c r="I41" s="27">
        <f>'[3]4-97RPT'!K40</f>
        <v>0</v>
      </c>
      <c r="J41" s="27">
        <f>'[3]4-97RPT'!M40</f>
        <v>0</v>
      </c>
      <c r="K41" s="21"/>
      <c r="L41" s="11"/>
      <c r="M41" s="11"/>
      <c r="N41" s="11"/>
      <c r="O41" s="11"/>
      <c r="P41" s="27">
        <f>'[3]4-97RPT'!S40</f>
        <v>0</v>
      </c>
      <c r="Q41" s="12"/>
    </row>
    <row r="42" spans="1:17" ht="15">
      <c r="A42" s="19" t="s">
        <v>15</v>
      </c>
      <c r="B42" s="11"/>
      <c r="C42" s="11"/>
      <c r="D42" s="11"/>
      <c r="E42" s="11"/>
      <c r="F42" s="51">
        <f>'[3]4-97RPT'!G41</f>
        <v>3293555</v>
      </c>
      <c r="G42" s="51">
        <f>'[3]4-97RPT'!I41</f>
        <v>1732849.7</v>
      </c>
      <c r="H42" s="12"/>
      <c r="I42" s="15">
        <f>'[3]4-97RPT'!K41</f>
        <v>1560705.3</v>
      </c>
      <c r="J42" s="15">
        <f>'[3]4-97RPT'!M41</f>
        <v>3293555</v>
      </c>
      <c r="K42" s="15"/>
      <c r="L42" s="11"/>
      <c r="M42" s="11"/>
      <c r="N42" s="11"/>
      <c r="O42" s="11"/>
      <c r="P42" s="15">
        <f>'[3]4-97RPT'!S41</f>
        <v>0</v>
      </c>
      <c r="Q42" s="12"/>
    </row>
    <row r="43" ht="15">
      <c r="Q43" s="12"/>
    </row>
    <row r="44" spans="1:17" ht="15">
      <c r="A44" s="13"/>
      <c r="B44" s="14"/>
      <c r="D44" s="14"/>
      <c r="E44" s="14"/>
      <c r="F44" s="14"/>
      <c r="G44" s="14"/>
      <c r="I44" s="14"/>
      <c r="J44" s="14"/>
      <c r="K44" s="14"/>
      <c r="L44" s="14"/>
      <c r="P44" s="14"/>
      <c r="Q44" s="12"/>
    </row>
    <row r="45" spans="1:17" ht="15">
      <c r="A45" s="13"/>
      <c r="Q45" s="12"/>
    </row>
    <row r="46" ht="15">
      <c r="Q46" s="12"/>
    </row>
    <row r="47" spans="1:17" ht="15">
      <c r="A47" s="3" t="s">
        <v>77</v>
      </c>
      <c r="Q47" s="12"/>
    </row>
    <row r="48" ht="15">
      <c r="Q48" s="12"/>
    </row>
    <row r="49" spans="1:17" ht="15">
      <c r="A49" s="13"/>
      <c r="Q49" s="12"/>
    </row>
    <row r="50" spans="1:17" ht="15">
      <c r="A50" s="13"/>
      <c r="Q50" s="12"/>
    </row>
    <row r="51" spans="1:17" ht="15">
      <c r="A51" s="13"/>
      <c r="Q51" s="12"/>
    </row>
    <row r="52" spans="1:17" ht="15">
      <c r="A52" s="13"/>
      <c r="Q52" s="12"/>
    </row>
    <row r="53" spans="1:17" ht="15">
      <c r="A53" s="13"/>
      <c r="Q53" s="12"/>
    </row>
    <row r="54" spans="1:17" ht="15">
      <c r="A54" s="13"/>
      <c r="Q54" s="12"/>
    </row>
    <row r="55" spans="1:17" ht="15">
      <c r="A55" s="13"/>
      <c r="Q55" s="12"/>
    </row>
    <row r="56" spans="1:17" ht="18">
      <c r="A56" s="76">
        <v>7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12"/>
    </row>
    <row r="57" spans="1:23" ht="20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61"/>
      <c r="R57" s="25"/>
      <c r="S57" s="25"/>
      <c r="T57" s="25"/>
      <c r="U57" s="25"/>
      <c r="V57" s="25"/>
      <c r="W57" s="25"/>
    </row>
    <row r="58" spans="1:17" ht="20.25">
      <c r="A58" s="78" t="s">
        <v>33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12"/>
    </row>
    <row r="59" spans="1:17" ht="20.25">
      <c r="A59" s="79" t="str">
        <f>$A$3</f>
        <v>FINANCIAL STATUS AS OF APRIL 30, 2007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12"/>
    </row>
    <row r="60" spans="1:17" ht="15">
      <c r="A60" s="4"/>
      <c r="H60" s="5" t="str">
        <f>$H$4</f>
        <v>SFY 2007-08</v>
      </c>
      <c r="Q60" s="12"/>
    </row>
    <row r="61" spans="2:18" ht="15">
      <c r="B61" s="6">
        <v>-1</v>
      </c>
      <c r="C61" s="7"/>
      <c r="D61" s="6">
        <v>-2</v>
      </c>
      <c r="E61" s="6"/>
      <c r="F61" s="6">
        <v>-3</v>
      </c>
      <c r="G61" s="6">
        <v>-4</v>
      </c>
      <c r="H61" s="7"/>
      <c r="I61" s="6">
        <v>-5</v>
      </c>
      <c r="J61" s="6">
        <v>-6</v>
      </c>
      <c r="K61" s="6"/>
      <c r="L61" s="6">
        <v>-7</v>
      </c>
      <c r="M61" s="7"/>
      <c r="N61" s="38">
        <v>-8</v>
      </c>
      <c r="O61" s="7"/>
      <c r="P61" s="6">
        <v>-9</v>
      </c>
      <c r="Q61" s="12"/>
      <c r="R61" s="38">
        <v>-10</v>
      </c>
    </row>
    <row r="62" spans="16:17" ht="15">
      <c r="P62" s="8" t="s">
        <v>0</v>
      </c>
      <c r="Q62" s="12"/>
    </row>
    <row r="63" spans="6:17" ht="15">
      <c r="F63" s="8" t="s">
        <v>0</v>
      </c>
      <c r="G63" s="8" t="s">
        <v>1</v>
      </c>
      <c r="I63" s="8" t="s">
        <v>2</v>
      </c>
      <c r="J63" s="8" t="s">
        <v>3</v>
      </c>
      <c r="K63" s="8"/>
      <c r="L63" s="8" t="str">
        <f>$L$7</f>
        <v>2007-2008</v>
      </c>
      <c r="N63" s="39" t="s">
        <v>2</v>
      </c>
      <c r="P63" s="8" t="s">
        <v>2</v>
      </c>
      <c r="Q63" s="12"/>
    </row>
    <row r="64" spans="2:18" ht="15">
      <c r="B64" s="8" t="s">
        <v>4</v>
      </c>
      <c r="D64" s="8" t="str">
        <f>$D$8</f>
        <v>2007-2008</v>
      </c>
      <c r="E64" s="8"/>
      <c r="F64" s="8" t="s">
        <v>2</v>
      </c>
      <c r="G64" s="8" t="s">
        <v>5</v>
      </c>
      <c r="I64" s="8" t="s">
        <v>5</v>
      </c>
      <c r="J64" s="8" t="s">
        <v>5</v>
      </c>
      <c r="K64" s="8"/>
      <c r="L64" s="8" t="s">
        <v>2</v>
      </c>
      <c r="N64" s="39" t="s">
        <v>48</v>
      </c>
      <c r="P64" s="8" t="s">
        <v>6</v>
      </c>
      <c r="Q64" s="12"/>
      <c r="R64" s="41" t="s">
        <v>49</v>
      </c>
    </row>
    <row r="65" spans="2:18" ht="15">
      <c r="B65" s="8" t="s">
        <v>7</v>
      </c>
      <c r="D65" s="8" t="s">
        <v>8</v>
      </c>
      <c r="E65" s="8"/>
      <c r="F65" s="8" t="s">
        <v>9</v>
      </c>
      <c r="G65" s="8" t="s">
        <v>10</v>
      </c>
      <c r="I65" s="8" t="s">
        <v>38</v>
      </c>
      <c r="J65" s="8" t="s">
        <v>11</v>
      </c>
      <c r="K65" s="8"/>
      <c r="L65" s="8" t="s">
        <v>70</v>
      </c>
      <c r="N65" s="39" t="s">
        <v>6</v>
      </c>
      <c r="P65" s="8" t="s">
        <v>42</v>
      </c>
      <c r="Q65" s="12"/>
      <c r="R65" s="41" t="s">
        <v>50</v>
      </c>
    </row>
    <row r="66" spans="2:18" ht="15">
      <c r="B66" s="9" t="str">
        <f>$B$10</f>
        <v>on 4/1/07</v>
      </c>
      <c r="D66" s="9" t="s">
        <v>9</v>
      </c>
      <c r="E66" s="9"/>
      <c r="F66" s="62" t="str">
        <f>$F$10</f>
        <v>2007-2008</v>
      </c>
      <c r="G66" s="62">
        <f>$G$10</f>
        <v>39202</v>
      </c>
      <c r="H66" s="29"/>
      <c r="I66" s="9" t="s">
        <v>39</v>
      </c>
      <c r="J66" s="9" t="s">
        <v>2</v>
      </c>
      <c r="K66" s="9"/>
      <c r="L66" s="9" t="s">
        <v>5</v>
      </c>
      <c r="M66" s="29"/>
      <c r="N66" s="40" t="str">
        <f>$N$10</f>
        <v>at 3/31/08</v>
      </c>
      <c r="P66" s="9" t="s">
        <v>39</v>
      </c>
      <c r="Q66" s="12"/>
      <c r="R66" s="40" t="s">
        <v>51</v>
      </c>
    </row>
    <row r="67" ht="15">
      <c r="Q67" s="12"/>
    </row>
    <row r="68" spans="1:18" ht="18">
      <c r="A68" s="10" t="s">
        <v>12</v>
      </c>
      <c r="B68" s="12"/>
      <c r="D68" s="12"/>
      <c r="E68" s="12"/>
      <c r="P68" s="11"/>
      <c r="Q68" s="12"/>
      <c r="R68" s="50">
        <f>'[1]April 2007'!$W$13</f>
        <v>0</v>
      </c>
    </row>
    <row r="69" spans="1:18" ht="15">
      <c r="A69" s="13" t="s">
        <v>13</v>
      </c>
      <c r="B69" s="51">
        <f>'[1]April 2007'!$C$13</f>
        <v>19928200</v>
      </c>
      <c r="D69" s="18"/>
      <c r="E69" s="14"/>
      <c r="F69" s="15">
        <f>B69</f>
        <v>19928200</v>
      </c>
      <c r="G69" s="51">
        <f>'[1]April 2007'!$I$13</f>
        <v>1176974.55</v>
      </c>
      <c r="H69" s="12"/>
      <c r="I69" s="26">
        <f>J69-G69</f>
        <v>18751225.45</v>
      </c>
      <c r="J69" s="15">
        <f>F69</f>
        <v>19928200</v>
      </c>
      <c r="K69" s="15"/>
      <c r="L69" s="15">
        <f>F69-J69</f>
        <v>0</v>
      </c>
      <c r="N69" s="3">
        <f>L69-R69</f>
        <v>0</v>
      </c>
      <c r="P69" s="16"/>
      <c r="Q69" s="12"/>
      <c r="R69" s="50">
        <f>'[1]April 2007'!$W$14</f>
        <v>0</v>
      </c>
    </row>
    <row r="70" spans="1:18" ht="15">
      <c r="A70" s="13" t="s">
        <v>14</v>
      </c>
      <c r="B70" s="52">
        <f>'[1]April 2007'!$C$14</f>
        <v>15005800</v>
      </c>
      <c r="D70" s="18"/>
      <c r="E70" s="28"/>
      <c r="F70" s="17">
        <f>B70</f>
        <v>15005800</v>
      </c>
      <c r="G70" s="66">
        <f>'[1]April 2007'!$I$14</f>
        <v>389.56</v>
      </c>
      <c r="H70" s="23"/>
      <c r="I70" s="46">
        <f>J70-G70</f>
        <v>15005410.44</v>
      </c>
      <c r="J70" s="27">
        <f>F70</f>
        <v>15005800</v>
      </c>
      <c r="K70" s="27"/>
      <c r="L70" s="27">
        <f>F70-J70</f>
        <v>0</v>
      </c>
      <c r="M70" s="29"/>
      <c r="N70" s="29">
        <f>L70-R70</f>
        <v>0</v>
      </c>
      <c r="P70" s="18"/>
      <c r="Q70" s="12"/>
      <c r="R70" s="50">
        <f>'[1]April 2007'!$W$15</f>
        <v>0</v>
      </c>
    </row>
    <row r="71" spans="1:18" ht="15">
      <c r="A71" s="19" t="s">
        <v>15</v>
      </c>
      <c r="B71" s="51">
        <f>'[1]April 2007'!$C$15</f>
        <v>34934000</v>
      </c>
      <c r="D71" s="18"/>
      <c r="E71" s="21"/>
      <c r="F71" s="15">
        <f>B71</f>
        <v>34934000</v>
      </c>
      <c r="G71" s="51">
        <f>'[1]April 2007'!$I$15</f>
        <v>1177364.11</v>
      </c>
      <c r="H71" s="12"/>
      <c r="I71" s="26">
        <f>J71-G71</f>
        <v>33756635.89</v>
      </c>
      <c r="J71" s="15">
        <f>F71</f>
        <v>34934000</v>
      </c>
      <c r="K71" s="15"/>
      <c r="L71" s="15">
        <f>F71-J71</f>
        <v>0</v>
      </c>
      <c r="N71" s="3">
        <f>L71-R71</f>
        <v>0</v>
      </c>
      <c r="P71" s="16"/>
      <c r="Q71" s="12"/>
      <c r="R71" s="50"/>
    </row>
    <row r="72" ht="15">
      <c r="Q72" s="12"/>
    </row>
    <row r="73" ht="15">
      <c r="Q73" s="12"/>
    </row>
    <row r="74" ht="15">
      <c r="Q74" s="12"/>
    </row>
    <row r="75" spans="10:17" ht="15">
      <c r="J75" s="5"/>
      <c r="K75" s="5"/>
      <c r="Q75" s="12"/>
    </row>
    <row r="76" spans="10:17" ht="15">
      <c r="J76" s="5"/>
      <c r="K76" s="5"/>
      <c r="Q76" s="12"/>
    </row>
    <row r="77" ht="15">
      <c r="Q77" s="12"/>
    </row>
    <row r="78" spans="1:17" ht="18">
      <c r="A78" s="10" t="s">
        <v>16</v>
      </c>
      <c r="B78" s="11"/>
      <c r="C78" s="11"/>
      <c r="D78" s="11"/>
      <c r="E78" s="11"/>
      <c r="L78" s="11"/>
      <c r="M78" s="11"/>
      <c r="N78" s="11"/>
      <c r="O78" s="11"/>
      <c r="Q78" s="12"/>
    </row>
    <row r="79" spans="1:17" ht="15">
      <c r="A79" s="24" t="s">
        <v>21</v>
      </c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1"/>
      <c r="M79" s="11"/>
      <c r="N79" s="11"/>
      <c r="O79" s="11"/>
      <c r="P79" s="12"/>
      <c r="Q79" s="12"/>
    </row>
    <row r="80" spans="1:18" ht="15">
      <c r="A80" s="13" t="s">
        <v>13</v>
      </c>
      <c r="B80" s="11"/>
      <c r="C80" s="11"/>
      <c r="D80" s="11"/>
      <c r="E80" s="11"/>
      <c r="F80" s="51">
        <f>'[1]April 2007'!$G$24</f>
        <v>2053000</v>
      </c>
      <c r="G80" s="51">
        <f>'[1]April 2007'!$I$24</f>
        <v>761761.5800000001</v>
      </c>
      <c r="H80" s="12"/>
      <c r="I80" s="15">
        <f>J80-G80</f>
        <v>1291238.42</v>
      </c>
      <c r="J80" s="15">
        <f>F80</f>
        <v>2053000</v>
      </c>
      <c r="K80" s="15"/>
      <c r="L80" s="11"/>
      <c r="M80" s="11"/>
      <c r="N80" s="11"/>
      <c r="O80" s="11"/>
      <c r="P80" s="15">
        <f>F80-J80</f>
        <v>0</v>
      </c>
      <c r="Q80" s="12"/>
      <c r="R80" s="3">
        <f>'[1]April 2007'!$W$24</f>
        <v>0</v>
      </c>
    </row>
    <row r="81" spans="1:18" ht="15">
      <c r="A81" s="13" t="s">
        <v>14</v>
      </c>
      <c r="B81" s="11"/>
      <c r="C81" s="11"/>
      <c r="D81" s="11"/>
      <c r="E81" s="11"/>
      <c r="F81" s="51">
        <f>'[1]April 2007'!$G$25</f>
        <v>2741543</v>
      </c>
      <c r="G81" s="51">
        <f>'[1]April 2007'!$I$25</f>
        <v>206994.69999999998</v>
      </c>
      <c r="H81" s="12"/>
      <c r="I81" s="15">
        <f>J81-G81</f>
        <v>2534548.3</v>
      </c>
      <c r="J81" s="15">
        <f>F81</f>
        <v>2741543</v>
      </c>
      <c r="K81" s="15"/>
      <c r="L81" s="11"/>
      <c r="M81" s="11"/>
      <c r="N81" s="11"/>
      <c r="O81" s="11"/>
      <c r="P81" s="15">
        <f>F81-J81</f>
        <v>0</v>
      </c>
      <c r="Q81" s="12"/>
      <c r="R81" s="3">
        <f>'[1]April 2007'!$W$25</f>
        <v>0</v>
      </c>
    </row>
    <row r="82" spans="1:18" ht="15">
      <c r="A82" s="13" t="s">
        <v>18</v>
      </c>
      <c r="B82" s="11"/>
      <c r="C82" s="11"/>
      <c r="D82" s="11"/>
      <c r="E82" s="11"/>
      <c r="F82" s="53">
        <f>'[1]April 2007'!$G$26</f>
        <v>1863740</v>
      </c>
      <c r="G82" s="53">
        <f>'[1]April 2007'!$I$26</f>
        <v>191988.37</v>
      </c>
      <c r="H82" s="23"/>
      <c r="I82" s="27">
        <f>J82-G82</f>
        <v>1671751.63</v>
      </c>
      <c r="J82" s="27">
        <f>F82</f>
        <v>1863740</v>
      </c>
      <c r="K82" s="21"/>
      <c r="L82" s="11"/>
      <c r="M82" s="11"/>
      <c r="N82" s="11"/>
      <c r="O82" s="11"/>
      <c r="P82" s="27">
        <f>F82-J82</f>
        <v>0</v>
      </c>
      <c r="Q82" s="12"/>
      <c r="R82" s="3">
        <f>'[1]April 2007'!$W$26</f>
        <v>0</v>
      </c>
    </row>
    <row r="83" spans="1:18" ht="15">
      <c r="A83" s="19" t="s">
        <v>15</v>
      </c>
      <c r="B83" s="11"/>
      <c r="C83" s="11"/>
      <c r="D83" s="11"/>
      <c r="E83" s="11"/>
      <c r="F83" s="51">
        <f>'[1]April 2007'!$G$27</f>
        <v>6658283</v>
      </c>
      <c r="G83" s="51">
        <f>'[1]April 2007'!$I$27</f>
        <v>1160744.65</v>
      </c>
      <c r="H83" s="12"/>
      <c r="I83" s="15">
        <f>J83-G83</f>
        <v>5497538.35</v>
      </c>
      <c r="J83" s="15">
        <f>F83</f>
        <v>6658283</v>
      </c>
      <c r="K83" s="15"/>
      <c r="L83" s="11"/>
      <c r="M83" s="11"/>
      <c r="N83" s="11"/>
      <c r="O83" s="11"/>
      <c r="P83" s="15">
        <f>F83-J83</f>
        <v>0</v>
      </c>
      <c r="Q83" s="12"/>
      <c r="R83" s="3">
        <f>'[1]April 2007'!$W$27</f>
        <v>0</v>
      </c>
    </row>
    <row r="84" spans="14:17" ht="15">
      <c r="N84" s="12"/>
      <c r="O84" s="12"/>
      <c r="P84" s="12"/>
      <c r="Q84" s="12"/>
    </row>
    <row r="85" spans="1:17" ht="15">
      <c r="A85" s="24" t="s">
        <v>19</v>
      </c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1"/>
      <c r="M85" s="11"/>
      <c r="N85" s="11"/>
      <c r="O85" s="11"/>
      <c r="Q85" s="12"/>
    </row>
    <row r="86" spans="1:18" ht="15">
      <c r="A86" s="13" t="s">
        <v>13</v>
      </c>
      <c r="B86" s="11"/>
      <c r="C86" s="11"/>
      <c r="D86" s="11"/>
      <c r="E86" s="11"/>
      <c r="F86" s="51">
        <f>'[1]April 2007'!$G$30</f>
        <v>15393304</v>
      </c>
      <c r="G86" s="51">
        <f>'[1]April 2007'!$I$30</f>
        <v>4514936.99</v>
      </c>
      <c r="H86" s="12"/>
      <c r="I86" s="21">
        <f>J86-G86</f>
        <v>10878367.01</v>
      </c>
      <c r="J86" s="15">
        <f>F86</f>
        <v>15393304</v>
      </c>
      <c r="K86" s="15"/>
      <c r="L86" s="11"/>
      <c r="M86" s="11"/>
      <c r="N86" s="11"/>
      <c r="O86" s="11"/>
      <c r="P86" s="15">
        <f>F86-J86</f>
        <v>0</v>
      </c>
      <c r="Q86" s="12"/>
      <c r="R86" s="3">
        <f>'[1]April 2007'!$W$30</f>
        <v>0</v>
      </c>
    </row>
    <row r="87" spans="1:18" ht="15">
      <c r="A87" s="13" t="s">
        <v>14</v>
      </c>
      <c r="B87" s="11"/>
      <c r="C87" s="11"/>
      <c r="D87" s="11"/>
      <c r="E87" s="11"/>
      <c r="F87" s="51">
        <f>'[1]April 2007'!$G$31</f>
        <v>30588551</v>
      </c>
      <c r="G87" s="51">
        <f>'[1]April 2007'!$I$31</f>
        <v>4370133.28</v>
      </c>
      <c r="H87" s="12"/>
      <c r="I87" s="21">
        <f>J87-G87</f>
        <v>26218417.72</v>
      </c>
      <c r="J87" s="15">
        <f>F87</f>
        <v>30588551</v>
      </c>
      <c r="K87" s="15"/>
      <c r="L87" s="11"/>
      <c r="M87" s="11"/>
      <c r="N87" s="11"/>
      <c r="O87" s="11"/>
      <c r="P87" s="15">
        <f>F87-J87</f>
        <v>0</v>
      </c>
      <c r="Q87" s="12"/>
      <c r="R87" s="3">
        <f>'[1]April 2007'!$W$31</f>
        <v>0</v>
      </c>
    </row>
    <row r="88" spans="1:18" ht="15">
      <c r="A88" s="13" t="s">
        <v>18</v>
      </c>
      <c r="B88" s="11"/>
      <c r="C88" s="11"/>
      <c r="D88" s="11"/>
      <c r="E88" s="11"/>
      <c r="F88" s="53">
        <f>'[1]April 2007'!$G$32</f>
        <v>10167798</v>
      </c>
      <c r="G88" s="52">
        <f>'[1]April 2007'!$I$32</f>
        <v>1330083.65</v>
      </c>
      <c r="H88" s="23"/>
      <c r="I88" s="27">
        <f>J88-G88</f>
        <v>8837714.35</v>
      </c>
      <c r="J88" s="27">
        <f>F88</f>
        <v>10167798</v>
      </c>
      <c r="K88" s="21"/>
      <c r="L88" s="11"/>
      <c r="M88" s="11"/>
      <c r="N88" s="11"/>
      <c r="O88" s="11"/>
      <c r="P88" s="27">
        <f>F88-J88</f>
        <v>0</v>
      </c>
      <c r="Q88" s="12"/>
      <c r="R88" s="3">
        <f>'[1]April 2007'!$W$32</f>
        <v>0</v>
      </c>
    </row>
    <row r="89" spans="1:18" ht="15">
      <c r="A89" s="19" t="s">
        <v>15</v>
      </c>
      <c r="B89" s="11"/>
      <c r="C89" s="11"/>
      <c r="D89" s="11"/>
      <c r="E89" s="11"/>
      <c r="F89" s="51">
        <f>'[1]April 2007'!$G$33</f>
        <v>56149653</v>
      </c>
      <c r="G89" s="54">
        <f>'[1]April 2007'!$I$33</f>
        <v>10215153.92</v>
      </c>
      <c r="H89" s="12"/>
      <c r="I89" s="21">
        <f>J89-G89</f>
        <v>45934499.08</v>
      </c>
      <c r="J89" s="15">
        <f>F89</f>
        <v>56149653</v>
      </c>
      <c r="K89" s="15"/>
      <c r="L89" s="11"/>
      <c r="M89" s="11"/>
      <c r="N89" s="11"/>
      <c r="O89" s="11"/>
      <c r="P89" s="15">
        <f>F89-J89</f>
        <v>0</v>
      </c>
      <c r="Q89" s="12"/>
      <c r="R89" s="3">
        <f>'[1]April 2007'!$W$33</f>
        <v>0</v>
      </c>
    </row>
    <row r="90" spans="6:17" ht="15">
      <c r="F90" s="12"/>
      <c r="G90" s="12"/>
      <c r="H90" s="12"/>
      <c r="I90" s="12"/>
      <c r="J90" s="12"/>
      <c r="K90" s="12"/>
      <c r="P90" s="12"/>
      <c r="Q90" s="12"/>
    </row>
    <row r="91" spans="6:17" ht="1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ht="18">
      <c r="A92" s="10" t="s">
        <v>20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8" ht="15">
      <c r="A93" s="13" t="s">
        <v>22</v>
      </c>
      <c r="B93" s="50">
        <f>'[1]April 2007'!$C$37</f>
        <v>881001</v>
      </c>
      <c r="D93" s="50">
        <f>'[1]April 2007'!$E$37</f>
        <v>1619803</v>
      </c>
      <c r="E93" s="14" t="s">
        <v>43</v>
      </c>
      <c r="F93" s="15">
        <f>B93+D93</f>
        <v>2500804</v>
      </c>
      <c r="G93" s="51">
        <f>'[1]April 2007'!$I$37</f>
        <v>5345.04</v>
      </c>
      <c r="H93" s="12"/>
      <c r="I93" s="15">
        <f>J93-G93</f>
        <v>1598223.96</v>
      </c>
      <c r="J93" s="51">
        <f>'[1]April 2007'!$O$37</f>
        <v>1603569</v>
      </c>
      <c r="K93" s="51"/>
      <c r="L93" s="15">
        <f>D93-J93</f>
        <v>16234</v>
      </c>
      <c r="M93" s="12"/>
      <c r="N93" s="15">
        <f>L93-R93</f>
        <v>16234</v>
      </c>
      <c r="O93" s="33"/>
      <c r="P93" s="15">
        <f>F93-J93</f>
        <v>897235</v>
      </c>
      <c r="Q93" s="12"/>
      <c r="R93" s="50">
        <f>'[1]April 2007'!$W$37</f>
        <v>0</v>
      </c>
    </row>
    <row r="94" spans="1:17" ht="15">
      <c r="A94" s="13" t="s">
        <v>23</v>
      </c>
      <c r="F94" s="15"/>
      <c r="G94" s="12"/>
      <c r="H94" s="12"/>
      <c r="I94" s="15"/>
      <c r="J94" s="12"/>
      <c r="K94" s="12"/>
      <c r="L94" s="15"/>
      <c r="M94" s="12"/>
      <c r="N94" s="15"/>
      <c r="O94" s="12"/>
      <c r="P94" s="15"/>
      <c r="Q94" s="12"/>
    </row>
    <row r="95" spans="1:18" ht="15">
      <c r="A95" s="13" t="s">
        <v>52</v>
      </c>
      <c r="B95" s="50">
        <f>'[1]April 2007'!$C$39</f>
        <v>519155</v>
      </c>
      <c r="D95" s="50">
        <f>'[1]April 2007'!$E$39</f>
        <v>180000</v>
      </c>
      <c r="E95" s="14"/>
      <c r="F95" s="15">
        <f>B95+D95</f>
        <v>699155</v>
      </c>
      <c r="G95" s="51">
        <f>'[1]April 2007'!$I$39</f>
        <v>0</v>
      </c>
      <c r="H95" s="12"/>
      <c r="I95" s="15">
        <f>J95-G95</f>
        <v>387965</v>
      </c>
      <c r="J95" s="51">
        <f>'[1]April 2007'!$O$39</f>
        <v>387965</v>
      </c>
      <c r="K95" s="51"/>
      <c r="L95" s="15">
        <f>D95-J95</f>
        <v>-207965</v>
      </c>
      <c r="M95" s="33" t="s">
        <v>71</v>
      </c>
      <c r="N95" s="15">
        <f>L95-R95</f>
        <v>0</v>
      </c>
      <c r="O95" s="12"/>
      <c r="P95" s="15">
        <f>F95-J95</f>
        <v>311190</v>
      </c>
      <c r="Q95" s="12"/>
      <c r="R95" s="50">
        <f>'[1]April 2007'!$W$39</f>
        <v>-207965</v>
      </c>
    </row>
    <row r="96" spans="4:17" ht="15">
      <c r="D96" s="50"/>
      <c r="I96" s="15"/>
      <c r="J96" s="12"/>
      <c r="K96" s="12"/>
      <c r="L96" s="12"/>
      <c r="M96" s="12"/>
      <c r="N96" s="12"/>
      <c r="O96" s="12"/>
      <c r="P96" s="12"/>
      <c r="Q96" s="12"/>
    </row>
    <row r="97" spans="4:17" ht="15">
      <c r="D97" s="50"/>
      <c r="I97" s="15"/>
      <c r="J97" s="12"/>
      <c r="K97" s="12"/>
      <c r="L97" s="12"/>
      <c r="M97" s="12"/>
      <c r="N97" s="12"/>
      <c r="O97" s="12"/>
      <c r="P97" s="12"/>
      <c r="Q97" s="12"/>
    </row>
    <row r="98" spans="1:17" ht="15">
      <c r="A98" s="34" t="s">
        <v>76</v>
      </c>
      <c r="D98" s="50"/>
      <c r="I98" s="15"/>
      <c r="J98" s="12"/>
      <c r="K98" s="12"/>
      <c r="L98" s="12"/>
      <c r="M98" s="12"/>
      <c r="N98" s="12"/>
      <c r="O98" s="12"/>
      <c r="P98" s="12"/>
      <c r="Q98" s="12"/>
    </row>
    <row r="99" spans="1:17" ht="15">
      <c r="A99" s="3" t="s">
        <v>81</v>
      </c>
      <c r="D99" s="50"/>
      <c r="I99" s="15"/>
      <c r="J99" s="12"/>
      <c r="K99" s="12"/>
      <c r="L99" s="12"/>
      <c r="M99" s="12"/>
      <c r="N99" s="12"/>
      <c r="O99" s="12"/>
      <c r="P99" s="12"/>
      <c r="Q99" s="12"/>
    </row>
    <row r="100" spans="4:17" ht="15">
      <c r="D100" s="50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4:17" ht="15">
      <c r="D101" s="50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4:17" ht="15">
      <c r="D102" s="50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">
      <c r="D103" s="50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">
      <c r="D104" s="50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">
      <c r="D105" s="50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">
      <c r="D106" s="50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">
      <c r="D107" s="50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">
      <c r="D108" s="50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">
      <c r="D109" s="50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">
      <c r="D110" s="50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">
      <c r="D111" s="50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">
      <c r="D112" s="50"/>
      <c r="I112" s="15"/>
      <c r="J112" s="12"/>
      <c r="K112" s="12"/>
      <c r="L112" s="12"/>
      <c r="M112" s="12"/>
      <c r="N112" s="12"/>
      <c r="O112" s="12"/>
      <c r="P112" s="12"/>
      <c r="Q112" s="12"/>
    </row>
    <row r="113" ht="15">
      <c r="Q113" s="12"/>
    </row>
    <row r="114" spans="1:17" ht="18">
      <c r="A114" s="76">
        <v>5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12"/>
    </row>
    <row r="115" spans="1:17" ht="20.2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12"/>
    </row>
    <row r="116" spans="1:17" ht="20.25">
      <c r="A116" s="78" t="s">
        <v>34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12"/>
    </row>
    <row r="117" spans="1:17" ht="20.25">
      <c r="A117" s="79" t="str">
        <f>$A$3</f>
        <v>FINANCIAL STATUS AS OF APRIL 30, 2007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12"/>
    </row>
    <row r="118" spans="1:17" ht="15">
      <c r="A118" s="4"/>
      <c r="H118" s="5" t="str">
        <f>$H$4</f>
        <v>SFY 2007-08</v>
      </c>
      <c r="Q118" s="12"/>
    </row>
    <row r="119" spans="2:17" ht="15">
      <c r="B119" s="6">
        <v>-1</v>
      </c>
      <c r="C119" s="7"/>
      <c r="D119" s="6">
        <v>-2</v>
      </c>
      <c r="E119" s="6"/>
      <c r="F119" s="6">
        <v>-3</v>
      </c>
      <c r="G119" s="6">
        <v>-4</v>
      </c>
      <c r="H119" s="7"/>
      <c r="I119" s="6">
        <v>-5</v>
      </c>
      <c r="J119" s="6">
        <v>-6</v>
      </c>
      <c r="K119" s="6"/>
      <c r="L119" s="6">
        <v>-7</v>
      </c>
      <c r="M119" s="7"/>
      <c r="N119" s="38">
        <v>-8</v>
      </c>
      <c r="O119" s="7"/>
      <c r="P119" s="6">
        <v>-9</v>
      </c>
      <c r="Q119" s="12"/>
    </row>
    <row r="120" spans="16:17" ht="15">
      <c r="P120" s="8" t="s">
        <v>0</v>
      </c>
      <c r="Q120" s="12"/>
    </row>
    <row r="121" spans="6:17" ht="15">
      <c r="F121" s="8" t="s">
        <v>0</v>
      </c>
      <c r="G121" s="8" t="s">
        <v>1</v>
      </c>
      <c r="I121" s="8" t="s">
        <v>2</v>
      </c>
      <c r="J121" s="8" t="s">
        <v>3</v>
      </c>
      <c r="K121" s="8"/>
      <c r="L121" s="8" t="str">
        <f>$L$7</f>
        <v>2007-2008</v>
      </c>
      <c r="N121" s="39" t="s">
        <v>2</v>
      </c>
      <c r="P121" s="8" t="s">
        <v>2</v>
      </c>
      <c r="Q121" s="12"/>
    </row>
    <row r="122" spans="2:17" ht="15">
      <c r="B122" s="8" t="s">
        <v>4</v>
      </c>
      <c r="D122" s="8" t="str">
        <f>$D$8</f>
        <v>2007-2008</v>
      </c>
      <c r="E122" s="8"/>
      <c r="F122" s="8" t="s">
        <v>2</v>
      </c>
      <c r="G122" s="8" t="s">
        <v>5</v>
      </c>
      <c r="I122" s="8" t="s">
        <v>5</v>
      </c>
      <c r="J122" s="8" t="s">
        <v>5</v>
      </c>
      <c r="K122" s="8"/>
      <c r="L122" s="8" t="s">
        <v>2</v>
      </c>
      <c r="N122" s="39" t="s">
        <v>48</v>
      </c>
      <c r="P122" s="8" t="s">
        <v>6</v>
      </c>
      <c r="Q122" s="12"/>
    </row>
    <row r="123" spans="2:17" ht="15">
      <c r="B123" s="8" t="s">
        <v>7</v>
      </c>
      <c r="D123" s="8" t="s">
        <v>8</v>
      </c>
      <c r="E123" s="8"/>
      <c r="F123" s="8" t="s">
        <v>9</v>
      </c>
      <c r="G123" s="8" t="s">
        <v>10</v>
      </c>
      <c r="I123" s="8" t="s">
        <v>38</v>
      </c>
      <c r="J123" s="8" t="s">
        <v>11</v>
      </c>
      <c r="K123" s="8"/>
      <c r="L123" s="8" t="s">
        <v>70</v>
      </c>
      <c r="N123" s="39" t="s">
        <v>6</v>
      </c>
      <c r="P123" s="8" t="s">
        <v>42</v>
      </c>
      <c r="Q123" s="12"/>
    </row>
    <row r="124" spans="2:17" ht="15">
      <c r="B124" s="9" t="str">
        <f>$B$10</f>
        <v>on 4/1/07</v>
      </c>
      <c r="D124" s="9" t="s">
        <v>9</v>
      </c>
      <c r="E124" s="9"/>
      <c r="F124" s="62" t="str">
        <f>$F$10</f>
        <v>2007-2008</v>
      </c>
      <c r="G124" s="62">
        <f>$G$10</f>
        <v>39202</v>
      </c>
      <c r="H124" s="29"/>
      <c r="I124" s="9" t="s">
        <v>39</v>
      </c>
      <c r="J124" s="9" t="s">
        <v>2</v>
      </c>
      <c r="K124" s="9"/>
      <c r="L124" s="9" t="s">
        <v>5</v>
      </c>
      <c r="M124" s="29"/>
      <c r="N124" s="40" t="str">
        <f>$N$10</f>
        <v>at 3/31/08</v>
      </c>
      <c r="P124" s="9" t="s">
        <v>39</v>
      </c>
      <c r="Q124" s="12"/>
    </row>
    <row r="125" ht="15">
      <c r="Q125" s="12"/>
    </row>
    <row r="126" spans="1:18" ht="18">
      <c r="A126" s="10" t="s">
        <v>12</v>
      </c>
      <c r="B126" s="12"/>
      <c r="D126" s="12"/>
      <c r="E126" s="12"/>
      <c r="F126" s="12"/>
      <c r="G126" s="12"/>
      <c r="H126" s="12"/>
      <c r="I126" s="12"/>
      <c r="J126" s="12"/>
      <c r="K126" s="12"/>
      <c r="L126" s="12"/>
      <c r="P126" s="12"/>
      <c r="Q126" s="12"/>
      <c r="R126" s="51"/>
    </row>
    <row r="127" spans="1:18" ht="15">
      <c r="A127" s="13" t="s">
        <v>13</v>
      </c>
      <c r="B127" s="51">
        <f>('[5]OHE '!$C$13)</f>
        <v>3355000</v>
      </c>
      <c r="D127" s="18"/>
      <c r="E127" s="14"/>
      <c r="F127" s="15">
        <f>B127</f>
        <v>3355000</v>
      </c>
      <c r="G127" s="51">
        <f>'[5]OHE '!$I$13</f>
        <v>321638.43</v>
      </c>
      <c r="H127" s="12"/>
      <c r="I127" s="26">
        <f>J127-G127</f>
        <v>3033361.57</v>
      </c>
      <c r="J127" s="15">
        <f>F127</f>
        <v>3355000</v>
      </c>
      <c r="K127" s="15"/>
      <c r="L127" s="15">
        <f>F127-J127</f>
        <v>0</v>
      </c>
      <c r="N127" s="3">
        <f>L127-R127</f>
        <v>0</v>
      </c>
      <c r="P127" s="16"/>
      <c r="Q127" s="12"/>
      <c r="R127" s="51">
        <v>0</v>
      </c>
    </row>
    <row r="128" spans="1:18" ht="15">
      <c r="A128" s="13" t="s">
        <v>14</v>
      </c>
      <c r="B128" s="54">
        <f>('[5]OHE '!$C$14)</f>
        <v>496000</v>
      </c>
      <c r="C128" s="4"/>
      <c r="D128" s="18"/>
      <c r="E128" s="28"/>
      <c r="F128" s="21">
        <f>B128</f>
        <v>496000</v>
      </c>
      <c r="G128" s="54">
        <f>'[5]OHE '!$I$14</f>
        <v>0</v>
      </c>
      <c r="H128" s="22"/>
      <c r="I128" s="67">
        <f>J128-G128</f>
        <v>496000</v>
      </c>
      <c r="J128" s="21">
        <f>F128</f>
        <v>496000</v>
      </c>
      <c r="K128" s="21"/>
      <c r="L128" s="21">
        <f>F128-J128</f>
        <v>0</v>
      </c>
      <c r="M128" s="4"/>
      <c r="N128" s="4">
        <f>L128-R128</f>
        <v>0</v>
      </c>
      <c r="P128" s="18"/>
      <c r="Q128" s="12"/>
      <c r="R128" s="50">
        <f>'[5]OHE '!$W$14</f>
        <v>0</v>
      </c>
    </row>
    <row r="129" spans="1:18" ht="15">
      <c r="A129" s="13" t="s">
        <v>80</v>
      </c>
      <c r="B129" s="52">
        <f>('[5]OHE '!$C$16)</f>
        <v>3300000</v>
      </c>
      <c r="D129" s="18"/>
      <c r="E129" s="28"/>
      <c r="F129" s="27">
        <f>B129</f>
        <v>3300000</v>
      </c>
      <c r="G129" s="52">
        <f>('[5]OHE '!$I$16)</f>
        <v>47936.29</v>
      </c>
      <c r="H129" s="23"/>
      <c r="I129" s="52">
        <f>('[5]OHE '!$M$16)</f>
        <v>3252063.71</v>
      </c>
      <c r="J129" s="52">
        <f>('[5]OHE '!$O$16)</f>
        <v>3300000</v>
      </c>
      <c r="K129" s="27"/>
      <c r="L129" s="27">
        <f>F129-J129</f>
        <v>0</v>
      </c>
      <c r="M129" s="29"/>
      <c r="N129" s="29">
        <f>L129-R129</f>
        <v>0</v>
      </c>
      <c r="P129" s="18"/>
      <c r="Q129" s="12"/>
      <c r="R129" s="50"/>
    </row>
    <row r="130" spans="1:18" ht="15">
      <c r="A130" s="19" t="s">
        <v>15</v>
      </c>
      <c r="B130" s="51">
        <f>'[5]OHE '!$C$17</f>
        <v>7151000</v>
      </c>
      <c r="D130" s="16"/>
      <c r="E130" s="15"/>
      <c r="F130" s="15">
        <f>B130</f>
        <v>7151000</v>
      </c>
      <c r="G130" s="51">
        <f>SUM(G127:G129)</f>
        <v>369574.72</v>
      </c>
      <c r="H130" s="12"/>
      <c r="I130" s="26">
        <f>J130-G130</f>
        <v>6781425.28</v>
      </c>
      <c r="J130" s="15">
        <f>SUM(J127:J129)</f>
        <v>7151000</v>
      </c>
      <c r="K130" s="15"/>
      <c r="L130" s="15">
        <f>SUM(L127:L129)</f>
        <v>0</v>
      </c>
      <c r="N130" s="15">
        <f>SUM(N127:N129)</f>
        <v>0</v>
      </c>
      <c r="P130" s="16"/>
      <c r="Q130" s="12"/>
      <c r="R130" s="50">
        <f>'[5]OHE '!$W$15</f>
        <v>0</v>
      </c>
    </row>
    <row r="131" spans="6:17" ht="15">
      <c r="F131" s="12"/>
      <c r="G131" s="12"/>
      <c r="H131" s="12"/>
      <c r="I131" s="12"/>
      <c r="J131" s="30"/>
      <c r="K131" s="30"/>
      <c r="L131" s="12"/>
      <c r="Q131" s="12"/>
    </row>
    <row r="132" spans="2:18" ht="15">
      <c r="B132" s="51"/>
      <c r="C132" s="12"/>
      <c r="D132" s="51"/>
      <c r="E132" s="15"/>
      <c r="F132" s="21"/>
      <c r="G132" s="51"/>
      <c r="H132" s="12"/>
      <c r="I132" s="15"/>
      <c r="J132" s="51"/>
      <c r="K132" s="51"/>
      <c r="L132" s="15"/>
      <c r="P132" s="15"/>
      <c r="Q132" s="12"/>
      <c r="R132" s="3">
        <f>'[5]OHE '!$W$40</f>
        <v>0</v>
      </c>
    </row>
    <row r="133" ht="15">
      <c r="Q133" s="12"/>
    </row>
    <row r="134" spans="1:17" ht="18">
      <c r="A134" s="10" t="s">
        <v>16</v>
      </c>
      <c r="B134" s="11"/>
      <c r="C134" s="11"/>
      <c r="D134" s="11"/>
      <c r="E134" s="11"/>
      <c r="L134" s="11"/>
      <c r="M134" s="11"/>
      <c r="N134" s="11"/>
      <c r="O134" s="11"/>
      <c r="Q134" s="12"/>
    </row>
    <row r="135" spans="1:17" ht="15">
      <c r="A135" s="24" t="s">
        <v>21</v>
      </c>
      <c r="B135" s="11"/>
      <c r="C135" s="11"/>
      <c r="D135" s="11"/>
      <c r="E135" s="11"/>
      <c r="F135" s="12"/>
      <c r="G135" s="12"/>
      <c r="H135" s="12"/>
      <c r="I135" s="12"/>
      <c r="J135" s="12"/>
      <c r="K135" s="12"/>
      <c r="L135" s="11"/>
      <c r="M135" s="11"/>
      <c r="N135" s="11"/>
      <c r="O135" s="11"/>
      <c r="P135" s="12"/>
      <c r="Q135" s="12"/>
    </row>
    <row r="136" spans="1:18" ht="15">
      <c r="A136" s="13" t="s">
        <v>13</v>
      </c>
      <c r="B136" s="11"/>
      <c r="C136" s="11"/>
      <c r="D136" s="11"/>
      <c r="E136" s="11"/>
      <c r="F136" s="51">
        <f>'[5]OHE '!$G$23</f>
        <v>0</v>
      </c>
      <c r="G136" s="51">
        <f>'[5]OHE '!$I$23</f>
        <v>0</v>
      </c>
      <c r="H136" s="12"/>
      <c r="I136" s="15">
        <f>J136-G136</f>
        <v>0</v>
      </c>
      <c r="J136" s="15">
        <f>F136</f>
        <v>0</v>
      </c>
      <c r="K136" s="15"/>
      <c r="L136" s="11"/>
      <c r="M136" s="11"/>
      <c r="N136" s="11"/>
      <c r="O136" s="11"/>
      <c r="P136" s="15">
        <f>F136-J136</f>
        <v>0</v>
      </c>
      <c r="Q136" s="12"/>
      <c r="R136" s="3">
        <f>'[5]OHE '!$W$23</f>
        <v>0</v>
      </c>
    </row>
    <row r="137" spans="1:18" ht="15">
      <c r="A137" s="13" t="s">
        <v>14</v>
      </c>
      <c r="B137" s="11"/>
      <c r="C137" s="11"/>
      <c r="D137" s="11"/>
      <c r="E137" s="11"/>
      <c r="F137" s="51">
        <f>'[5]OHE '!$G$24</f>
        <v>0</v>
      </c>
      <c r="G137" s="51">
        <f>'[5]OHE '!$I$24</f>
        <v>0</v>
      </c>
      <c r="H137" s="12"/>
      <c r="I137" s="15">
        <f>J137-G137</f>
        <v>0</v>
      </c>
      <c r="J137" s="15">
        <f>F137</f>
        <v>0</v>
      </c>
      <c r="K137" s="15"/>
      <c r="L137" s="11"/>
      <c r="M137" s="11"/>
      <c r="N137" s="11"/>
      <c r="O137" s="11"/>
      <c r="P137" s="15">
        <f>F137-J137</f>
        <v>0</v>
      </c>
      <c r="Q137" s="12"/>
      <c r="R137" s="3">
        <f>'[5]OHE '!$W$24</f>
        <v>0</v>
      </c>
    </row>
    <row r="138" spans="1:18" ht="15">
      <c r="A138" s="13" t="s">
        <v>18</v>
      </c>
      <c r="B138" s="11"/>
      <c r="C138" s="11"/>
      <c r="D138" s="11"/>
      <c r="E138" s="11"/>
      <c r="F138" s="53">
        <f>'[5]OHE '!$G$25</f>
        <v>0</v>
      </c>
      <c r="G138" s="53">
        <f>'[5]OHE '!$I$25</f>
        <v>0</v>
      </c>
      <c r="H138" s="23"/>
      <c r="I138" s="27">
        <f>J138-G138</f>
        <v>0</v>
      </c>
      <c r="J138" s="27">
        <f>F138</f>
        <v>0</v>
      </c>
      <c r="K138" s="21"/>
      <c r="L138" s="11"/>
      <c r="M138" s="11"/>
      <c r="N138" s="11"/>
      <c r="O138" s="11"/>
      <c r="P138" s="27">
        <f>F138-J138</f>
        <v>0</v>
      </c>
      <c r="Q138" s="12"/>
      <c r="R138" s="3">
        <f>'[5]OHE '!$W$25</f>
        <v>0</v>
      </c>
    </row>
    <row r="139" spans="1:18" ht="15">
      <c r="A139" s="19" t="s">
        <v>15</v>
      </c>
      <c r="B139" s="11"/>
      <c r="C139" s="11"/>
      <c r="D139" s="11"/>
      <c r="E139" s="11"/>
      <c r="F139" s="51">
        <f>'[5]OHE '!$G$26</f>
        <v>0</v>
      </c>
      <c r="G139" s="51">
        <f>'[5]OHE '!$I$26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  <c r="R139" s="3">
        <f>'[5]OHE '!$W$26</f>
        <v>0</v>
      </c>
    </row>
    <row r="140" spans="6:17" ht="15">
      <c r="F140" s="12"/>
      <c r="G140" s="12"/>
      <c r="H140" s="12"/>
      <c r="I140" s="12"/>
      <c r="J140" s="12"/>
      <c r="K140" s="12"/>
      <c r="P140" s="12"/>
      <c r="Q140" s="12"/>
    </row>
    <row r="141" spans="1:17" ht="15">
      <c r="A141" s="24" t="s">
        <v>19</v>
      </c>
      <c r="B141" s="11"/>
      <c r="C141" s="11"/>
      <c r="D141" s="11"/>
      <c r="E141" s="11"/>
      <c r="F141" s="12"/>
      <c r="G141" s="12"/>
      <c r="H141" s="12"/>
      <c r="I141" s="12"/>
      <c r="J141" s="12"/>
      <c r="K141" s="12"/>
      <c r="L141" s="11"/>
      <c r="M141" s="11"/>
      <c r="N141" s="11"/>
      <c r="O141" s="11"/>
      <c r="P141" s="12"/>
      <c r="Q141" s="12"/>
    </row>
    <row r="142" spans="1:18" ht="15">
      <c r="A142" s="13" t="s">
        <v>13</v>
      </c>
      <c r="B142" s="11"/>
      <c r="C142" s="11"/>
      <c r="D142" s="11"/>
      <c r="E142" s="11"/>
      <c r="F142" s="51">
        <f>'[5]OHE '!$G$29</f>
        <v>890795</v>
      </c>
      <c r="G142" s="51">
        <f>'[5]OHE '!$I$29</f>
        <v>587835.73</v>
      </c>
      <c r="H142" s="12"/>
      <c r="I142" s="15">
        <f>J142-G142</f>
        <v>302959.27</v>
      </c>
      <c r="J142" s="15">
        <f>F142</f>
        <v>890795</v>
      </c>
      <c r="K142" s="15"/>
      <c r="L142" s="11"/>
      <c r="M142" s="11"/>
      <c r="N142" s="11"/>
      <c r="O142" s="11"/>
      <c r="P142" s="15">
        <f>F142-J142</f>
        <v>0</v>
      </c>
      <c r="Q142" s="12"/>
      <c r="R142" s="3">
        <f>'[5]OHE '!$W$29</f>
        <v>0</v>
      </c>
    </row>
    <row r="143" spans="1:18" ht="15">
      <c r="A143" s="13" t="s">
        <v>14</v>
      </c>
      <c r="B143" s="11"/>
      <c r="C143" s="11"/>
      <c r="D143" s="11"/>
      <c r="E143" s="11"/>
      <c r="F143" s="51">
        <f>'[5]OHE '!$G$30</f>
        <v>433148</v>
      </c>
      <c r="G143" s="51">
        <f>'[5]OHE '!$I$30</f>
        <v>7006.95</v>
      </c>
      <c r="H143" s="12"/>
      <c r="I143" s="15">
        <f>J143-G143</f>
        <v>426141.05</v>
      </c>
      <c r="J143" s="15">
        <f>F143</f>
        <v>433148</v>
      </c>
      <c r="K143" s="15"/>
      <c r="L143" s="11"/>
      <c r="M143" s="11"/>
      <c r="N143" s="11"/>
      <c r="O143" s="11"/>
      <c r="P143" s="15">
        <f>F143-J143</f>
        <v>0</v>
      </c>
      <c r="Q143" s="12"/>
      <c r="R143" s="3">
        <f>'[5]OHE '!$W$30</f>
        <v>0</v>
      </c>
    </row>
    <row r="144" spans="1:18" ht="15">
      <c r="A144" s="13" t="s">
        <v>18</v>
      </c>
      <c r="B144" s="11"/>
      <c r="C144" s="11"/>
      <c r="D144" s="11"/>
      <c r="E144" s="11"/>
      <c r="F144" s="53">
        <f>'[5]OHE '!$G$31</f>
        <v>334129</v>
      </c>
      <c r="G144" s="53">
        <f>'[5]OHE '!$I$31</f>
        <v>136037.61</v>
      </c>
      <c r="H144" s="23"/>
      <c r="I144" s="27">
        <f>J144-G144</f>
        <v>198091.39</v>
      </c>
      <c r="J144" s="27">
        <f>F144</f>
        <v>334129</v>
      </c>
      <c r="K144" s="21"/>
      <c r="L144" s="11"/>
      <c r="M144" s="11"/>
      <c r="N144" s="11"/>
      <c r="O144" s="11"/>
      <c r="P144" s="27">
        <f>F144-J144</f>
        <v>0</v>
      </c>
      <c r="Q144" s="12"/>
      <c r="R144" s="3">
        <f>'[5]OHE '!$W$31</f>
        <v>0</v>
      </c>
    </row>
    <row r="145" spans="1:18" ht="15">
      <c r="A145" s="19" t="s">
        <v>15</v>
      </c>
      <c r="B145" s="11"/>
      <c r="C145" s="11"/>
      <c r="D145" s="11"/>
      <c r="E145" s="11"/>
      <c r="F145" s="51">
        <f>'[5]OHE '!$G$32</f>
        <v>1658072</v>
      </c>
      <c r="G145" s="51">
        <f>'[5]OHE '!$I$32</f>
        <v>730880.2899999999</v>
      </c>
      <c r="H145" s="12"/>
      <c r="I145" s="15">
        <f>J145-G145</f>
        <v>927191.7100000001</v>
      </c>
      <c r="J145" s="15">
        <f>F145</f>
        <v>1658072</v>
      </c>
      <c r="K145" s="15"/>
      <c r="L145" s="11"/>
      <c r="M145" s="11"/>
      <c r="N145" s="11"/>
      <c r="O145" s="11"/>
      <c r="P145" s="15">
        <f>F145-J145</f>
        <v>0</v>
      </c>
      <c r="Q145" s="12"/>
      <c r="R145" s="3">
        <f>'[5]OHE '!$W$32</f>
        <v>0</v>
      </c>
    </row>
    <row r="146" spans="1:17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Q146" s="12"/>
    </row>
    <row r="147" spans="1:17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Q147" s="12"/>
    </row>
    <row r="148" spans="1:17" ht="18">
      <c r="A148" s="31" t="s">
        <v>20</v>
      </c>
      <c r="B148" s="12"/>
      <c r="C148" s="3" t="s">
        <v>44</v>
      </c>
      <c r="D148" s="12"/>
      <c r="E148" s="12"/>
      <c r="F148" s="12"/>
      <c r="G148" s="12"/>
      <c r="H148" s="12"/>
      <c r="I148" s="12"/>
      <c r="J148" s="12"/>
      <c r="K148" s="12"/>
      <c r="L148" s="12"/>
      <c r="P148" s="12"/>
      <c r="Q148" s="12"/>
    </row>
    <row r="149" spans="1:18" ht="15">
      <c r="A149" s="32" t="s">
        <v>58</v>
      </c>
      <c r="B149" s="51">
        <f>'[5]OHE '!$C$36</f>
        <v>683678</v>
      </c>
      <c r="D149" s="51">
        <f>'[5]OHE '!$E$36</f>
        <v>2480700</v>
      </c>
      <c r="E149" s="15"/>
      <c r="F149" s="21">
        <f>B149+D149</f>
        <v>3164378</v>
      </c>
      <c r="G149" s="51">
        <f>'[5]OHE '!$I$36</f>
        <v>159419.3</v>
      </c>
      <c r="H149" s="12"/>
      <c r="I149" s="15">
        <f>J149-G149</f>
        <v>2279107.7</v>
      </c>
      <c r="J149" s="51">
        <f>'[5]OHE '!$O$36</f>
        <v>2438527</v>
      </c>
      <c r="K149" s="51"/>
      <c r="L149" s="15">
        <f>D149-J149</f>
        <v>42173</v>
      </c>
      <c r="N149" s="3">
        <f>L149-R149</f>
        <v>242173</v>
      </c>
      <c r="P149" s="15">
        <f>F149-J149</f>
        <v>725851</v>
      </c>
      <c r="Q149" s="33"/>
      <c r="R149" s="55">
        <f>'[5]OHE '!$W$36</f>
        <v>-200000</v>
      </c>
    </row>
    <row r="150" spans="1:18" ht="15">
      <c r="A150" s="32" t="s">
        <v>59</v>
      </c>
      <c r="B150" s="51">
        <f>'[5]OHE '!$C$37</f>
        <v>2103071</v>
      </c>
      <c r="C150" s="12"/>
      <c r="D150" s="51">
        <f>'[5]OHE '!$E$37</f>
        <v>250000</v>
      </c>
      <c r="E150" s="15"/>
      <c r="F150" s="21">
        <f>B150+D150</f>
        <v>2353071</v>
      </c>
      <c r="G150" s="51">
        <f>'[5]OHE '!$I$37</f>
        <v>9233</v>
      </c>
      <c r="H150" s="12"/>
      <c r="I150" s="15">
        <f>J150-G150</f>
        <v>490767</v>
      </c>
      <c r="J150" s="51">
        <f>'[5]OHE '!$O$37</f>
        <v>500000</v>
      </c>
      <c r="K150" s="51"/>
      <c r="L150" s="15">
        <f>D150-J150</f>
        <v>-250000</v>
      </c>
      <c r="M150" s="3" t="s">
        <v>43</v>
      </c>
      <c r="N150" s="3">
        <f>L150-R150</f>
        <v>250000</v>
      </c>
      <c r="O150" s="34"/>
      <c r="P150" s="15">
        <f>F150-J150</f>
        <v>1853071</v>
      </c>
      <c r="Q150" s="12"/>
      <c r="R150" s="55">
        <f>'[5]OHE '!$W$37</f>
        <v>-500000</v>
      </c>
    </row>
    <row r="151" spans="1:18" ht="15">
      <c r="A151" s="32" t="s">
        <v>60</v>
      </c>
      <c r="B151" s="51">
        <f>'[5]OHE '!$C$38</f>
        <v>1744603</v>
      </c>
      <c r="C151" s="12"/>
      <c r="D151" s="51">
        <f>'[5]OHE '!$E$38</f>
        <v>7400000</v>
      </c>
      <c r="E151" s="15"/>
      <c r="F151" s="21">
        <f>B151+D151</f>
        <v>9144603</v>
      </c>
      <c r="G151" s="51">
        <f>'[5]OHE '!$I$38</f>
        <v>459111.69</v>
      </c>
      <c r="H151" s="12"/>
      <c r="I151" s="15">
        <f>J151-G151</f>
        <v>6905152.31</v>
      </c>
      <c r="J151" s="51">
        <f>'[5]OHE '!$O$38</f>
        <v>7364264</v>
      </c>
      <c r="K151" s="51"/>
      <c r="L151" s="15">
        <f>D151-J151</f>
        <v>35736</v>
      </c>
      <c r="N151" s="3">
        <f>L151-R151</f>
        <v>197336</v>
      </c>
      <c r="P151" s="15">
        <f>F151-J151</f>
        <v>1780339</v>
      </c>
      <c r="Q151" s="12"/>
      <c r="R151" s="50">
        <f>'[5]OHE '!$W$38</f>
        <v>-161600</v>
      </c>
    </row>
    <row r="152" spans="1:18" ht="15">
      <c r="A152" s="32" t="s">
        <v>74</v>
      </c>
      <c r="B152" s="51">
        <f>'[5]OHE '!$C$39</f>
        <v>18460</v>
      </c>
      <c r="C152" s="12"/>
      <c r="D152" s="51">
        <f>'[5]OHE '!$E$39</f>
        <v>85000</v>
      </c>
      <c r="E152" s="15"/>
      <c r="F152" s="21">
        <f>B152+D152</f>
        <v>103460</v>
      </c>
      <c r="G152" s="51">
        <f>'[5]OHE '!$I$39</f>
        <v>2505.36</v>
      </c>
      <c r="H152" s="12"/>
      <c r="I152" s="74">
        <f>J152-G152</f>
        <v>81356.64</v>
      </c>
      <c r="J152" s="51">
        <f>'[5]OHE '!$O$39</f>
        <v>83862</v>
      </c>
      <c r="K152" s="51"/>
      <c r="L152" s="15">
        <f>D152-J152</f>
        <v>1138</v>
      </c>
      <c r="N152" s="3">
        <f>L152-R152</f>
        <v>21138</v>
      </c>
      <c r="P152" s="15">
        <f>F152-J152</f>
        <v>19598</v>
      </c>
      <c r="Q152" s="12"/>
      <c r="R152" s="3">
        <f>'[5]OHE '!$W$39</f>
        <v>-20000</v>
      </c>
    </row>
    <row r="153" spans="1:17" ht="15">
      <c r="A153" s="32"/>
      <c r="B153" s="51"/>
      <c r="C153" s="12"/>
      <c r="D153" s="51"/>
      <c r="E153" s="15"/>
      <c r="F153" s="21"/>
      <c r="G153" s="51"/>
      <c r="H153" s="12"/>
      <c r="I153" s="15"/>
      <c r="J153" s="51"/>
      <c r="K153" s="51"/>
      <c r="L153" s="15"/>
      <c r="P153" s="15"/>
      <c r="Q153" s="12"/>
    </row>
    <row r="154" spans="2:17" ht="15">
      <c r="B154" s="51"/>
      <c r="C154" s="12"/>
      <c r="D154" s="51"/>
      <c r="E154" s="15"/>
      <c r="F154" s="21"/>
      <c r="G154" s="51"/>
      <c r="H154" s="12"/>
      <c r="I154" s="15"/>
      <c r="J154" s="51"/>
      <c r="K154" s="51"/>
      <c r="L154" s="15"/>
      <c r="P154" s="15"/>
      <c r="Q154" s="12"/>
    </row>
    <row r="155" spans="17:18" ht="15">
      <c r="Q155" s="12"/>
      <c r="R155" s="50"/>
    </row>
    <row r="156" spans="17:18" ht="15">
      <c r="Q156" s="12"/>
      <c r="R156" s="50"/>
    </row>
    <row r="157" ht="15">
      <c r="Q157" s="12"/>
    </row>
    <row r="158" spans="1:17" ht="15">
      <c r="A158" s="3" t="s">
        <v>77</v>
      </c>
      <c r="Q158" s="12"/>
    </row>
    <row r="159" ht="15">
      <c r="Q159" s="12"/>
    </row>
    <row r="160" ht="15">
      <c r="Q160" s="12"/>
    </row>
    <row r="161" ht="15">
      <c r="Q161" s="12"/>
    </row>
    <row r="162" ht="15">
      <c r="Q162" s="12"/>
    </row>
    <row r="163" ht="15">
      <c r="Q163" s="12"/>
    </row>
    <row r="164" ht="15">
      <c r="Q164" s="12"/>
    </row>
    <row r="165" ht="15">
      <c r="Q165" s="12"/>
    </row>
    <row r="166" ht="15">
      <c r="Q166" s="12"/>
    </row>
    <row r="167" ht="15">
      <c r="Q167" s="12"/>
    </row>
    <row r="168" ht="15">
      <c r="Q168" s="12"/>
    </row>
    <row r="169" spans="1:17" ht="15">
      <c r="A169" s="13"/>
      <c r="Q169" s="12"/>
    </row>
    <row r="170" spans="1:17" ht="18">
      <c r="A170" s="76">
        <v>4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12"/>
    </row>
    <row r="171" spans="1:17" ht="20.2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12"/>
    </row>
    <row r="172" spans="1:17" ht="20.25">
      <c r="A172" s="78" t="s">
        <v>35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12"/>
    </row>
    <row r="173" spans="1:17" ht="20.25">
      <c r="A173" s="79" t="str">
        <f>$A$3</f>
        <v>FINANCIAL STATUS AS OF APRIL 30, 2007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12"/>
    </row>
    <row r="174" spans="1:17" ht="15">
      <c r="A174" s="4"/>
      <c r="H174" s="5" t="str">
        <f>$H$4</f>
        <v>SFY 2007-08</v>
      </c>
      <c r="Q174" s="12"/>
    </row>
    <row r="175" spans="2:18" ht="15">
      <c r="B175" s="6">
        <v>-1</v>
      </c>
      <c r="C175" s="7"/>
      <c r="D175" s="6">
        <v>-2</v>
      </c>
      <c r="E175" s="6"/>
      <c r="F175" s="6">
        <v>-3</v>
      </c>
      <c r="G175" s="6">
        <v>-4</v>
      </c>
      <c r="H175" s="7"/>
      <c r="I175" s="6">
        <v>-5</v>
      </c>
      <c r="J175" s="6">
        <v>-6</v>
      </c>
      <c r="K175" s="6"/>
      <c r="L175" s="6">
        <v>-7</v>
      </c>
      <c r="M175" s="7"/>
      <c r="N175" s="38">
        <v>-8</v>
      </c>
      <c r="O175" s="7"/>
      <c r="P175" s="6">
        <v>-9</v>
      </c>
      <c r="Q175" s="12"/>
      <c r="R175" s="38">
        <v>-10</v>
      </c>
    </row>
    <row r="176" spans="16:17" ht="15">
      <c r="P176" s="8" t="s">
        <v>0</v>
      </c>
      <c r="Q176" s="12"/>
    </row>
    <row r="177" spans="6:17" ht="15">
      <c r="F177" s="8" t="s">
        <v>0</v>
      </c>
      <c r="G177" s="8" t="s">
        <v>1</v>
      </c>
      <c r="I177" s="8" t="s">
        <v>2</v>
      </c>
      <c r="J177" s="8" t="s">
        <v>3</v>
      </c>
      <c r="K177" s="8"/>
      <c r="L177" s="8" t="str">
        <f>$L$7</f>
        <v>2007-2008</v>
      </c>
      <c r="N177" s="39" t="s">
        <v>2</v>
      </c>
      <c r="P177" s="8" t="s">
        <v>2</v>
      </c>
      <c r="Q177" s="12"/>
    </row>
    <row r="178" spans="2:18" ht="15">
      <c r="B178" s="8" t="s">
        <v>4</v>
      </c>
      <c r="D178" s="8" t="str">
        <f>$D$8</f>
        <v>2007-2008</v>
      </c>
      <c r="E178" s="8"/>
      <c r="F178" s="8" t="s">
        <v>2</v>
      </c>
      <c r="G178" s="8" t="s">
        <v>5</v>
      </c>
      <c r="I178" s="8" t="s">
        <v>5</v>
      </c>
      <c r="J178" s="8" t="s">
        <v>5</v>
      </c>
      <c r="K178" s="8"/>
      <c r="L178" s="8" t="s">
        <v>2</v>
      </c>
      <c r="N178" s="39" t="s">
        <v>48</v>
      </c>
      <c r="P178" s="8" t="s">
        <v>6</v>
      </c>
      <c r="Q178" s="12"/>
      <c r="R178" s="41" t="s">
        <v>53</v>
      </c>
    </row>
    <row r="179" spans="2:18" ht="15">
      <c r="B179" s="8" t="s">
        <v>7</v>
      </c>
      <c r="D179" s="8" t="s">
        <v>8</v>
      </c>
      <c r="E179" s="8"/>
      <c r="F179" s="8" t="s">
        <v>9</v>
      </c>
      <c r="G179" s="8" t="s">
        <v>10</v>
      </c>
      <c r="I179" s="8" t="s">
        <v>38</v>
      </c>
      <c r="J179" s="8" t="s">
        <v>11</v>
      </c>
      <c r="K179" s="8"/>
      <c r="L179" s="8" t="s">
        <v>70</v>
      </c>
      <c r="N179" s="39" t="s">
        <v>6</v>
      </c>
      <c r="P179" s="8" t="s">
        <v>42</v>
      </c>
      <c r="Q179" s="12"/>
      <c r="R179" s="41" t="s">
        <v>50</v>
      </c>
    </row>
    <row r="180" spans="2:18" ht="15">
      <c r="B180" s="9" t="str">
        <f>$B$10</f>
        <v>on 4/1/07</v>
      </c>
      <c r="D180" s="9" t="s">
        <v>9</v>
      </c>
      <c r="E180" s="9"/>
      <c r="F180" s="62" t="str">
        <f>$F$10</f>
        <v>2007-2008</v>
      </c>
      <c r="G180" s="62">
        <f>$G$10</f>
        <v>39202</v>
      </c>
      <c r="H180" s="29"/>
      <c r="I180" s="9" t="s">
        <v>39</v>
      </c>
      <c r="J180" s="9" t="s">
        <v>2</v>
      </c>
      <c r="K180" s="9"/>
      <c r="L180" s="9" t="s">
        <v>5</v>
      </c>
      <c r="M180" s="29"/>
      <c r="N180" s="40" t="str">
        <f>$N$10</f>
        <v>at 3/31/08</v>
      </c>
      <c r="P180" s="9" t="s">
        <v>39</v>
      </c>
      <c r="Q180" s="12"/>
      <c r="R180" s="40" t="s">
        <v>51</v>
      </c>
    </row>
    <row r="181" ht="15">
      <c r="Q181" s="12"/>
    </row>
    <row r="182" spans="1:17" ht="18">
      <c r="A182" s="10" t="s">
        <v>12</v>
      </c>
      <c r="B182" s="12"/>
      <c r="D182" s="12"/>
      <c r="E182" s="12"/>
      <c r="P182" s="11"/>
      <c r="Q182" s="12"/>
    </row>
    <row r="183" spans="1:18" ht="15">
      <c r="A183" s="13" t="s">
        <v>13</v>
      </c>
      <c r="B183" s="51">
        <f>'[6]Final MFR'!C13</f>
        <v>0</v>
      </c>
      <c r="D183" s="18"/>
      <c r="E183" s="14"/>
      <c r="F183" s="15">
        <f>'[6]Final MFR'!G13</f>
        <v>0</v>
      </c>
      <c r="G183" s="51">
        <f>'[6]Final MFR'!I13</f>
        <v>0</v>
      </c>
      <c r="H183" s="12"/>
      <c r="I183" s="15">
        <f>'[6]Final MFR'!M13</f>
        <v>0</v>
      </c>
      <c r="J183" s="15">
        <f>'[6]Final MFR'!O13</f>
        <v>0</v>
      </c>
      <c r="K183" s="15"/>
      <c r="L183" s="15">
        <f>'[6]Final MFR'!Q13</f>
        <v>0</v>
      </c>
      <c r="M183" s="12"/>
      <c r="N183" s="12">
        <f>'[6]Final MFR'!S13</f>
        <v>0</v>
      </c>
      <c r="O183" s="12"/>
      <c r="P183" s="16"/>
      <c r="Q183" s="12"/>
      <c r="R183" s="50">
        <f>'[6]Final MFR'!W13</f>
        <v>0</v>
      </c>
    </row>
    <row r="184" spans="1:18" ht="15">
      <c r="A184" s="13" t="s">
        <v>14</v>
      </c>
      <c r="B184" s="52">
        <f>'[6]Final MFR'!C14</f>
        <v>0</v>
      </c>
      <c r="D184" s="18"/>
      <c r="E184" s="28"/>
      <c r="F184" s="27">
        <f>'[6]Final MFR'!G14</f>
        <v>0</v>
      </c>
      <c r="G184" s="52">
        <f>'[6]Final MFR'!I14</f>
        <v>0</v>
      </c>
      <c r="H184" s="23"/>
      <c r="I184" s="27">
        <f>'[6]Final MFR'!M14</f>
        <v>0</v>
      </c>
      <c r="J184" s="27">
        <f>'[6]Final MFR'!O14</f>
        <v>0</v>
      </c>
      <c r="K184" s="27"/>
      <c r="L184" s="27">
        <f>'[6]Final MFR'!Q14</f>
        <v>0</v>
      </c>
      <c r="M184" s="23"/>
      <c r="N184" s="23">
        <f>'[6]Final MFR'!S14</f>
        <v>0</v>
      </c>
      <c r="O184" s="12"/>
      <c r="P184" s="18"/>
      <c r="Q184" s="12"/>
      <c r="R184" s="50">
        <f>'[6]Final MFR'!W14</f>
        <v>0</v>
      </c>
    </row>
    <row r="185" spans="1:18" ht="15">
      <c r="A185" s="19" t="s">
        <v>15</v>
      </c>
      <c r="B185" s="51">
        <f>'[6]Final MFR'!C15</f>
        <v>0</v>
      </c>
      <c r="D185" s="18"/>
      <c r="E185" s="39"/>
      <c r="F185" s="15">
        <f>'[6]Final MFR'!G15</f>
        <v>0</v>
      </c>
      <c r="G185" s="51">
        <f>'[6]Final MFR'!I15</f>
        <v>0</v>
      </c>
      <c r="H185" s="12"/>
      <c r="I185" s="15">
        <f>'[6]Final MFR'!M15</f>
        <v>0</v>
      </c>
      <c r="J185" s="15">
        <f>'[6]Final MFR'!O15</f>
        <v>0</v>
      </c>
      <c r="K185" s="15"/>
      <c r="L185" s="15">
        <f>'[6]Final MFR'!Q15</f>
        <v>0</v>
      </c>
      <c r="M185" s="12"/>
      <c r="N185" s="12">
        <f>'[6]Final MFR'!S15</f>
        <v>0</v>
      </c>
      <c r="O185" s="12"/>
      <c r="P185" s="16"/>
      <c r="Q185" s="12"/>
      <c r="R185" s="50">
        <f>'[6]Final MFR'!W15</f>
        <v>0</v>
      </c>
    </row>
    <row r="186" ht="15">
      <c r="Q186" s="12"/>
    </row>
    <row r="187" ht="15">
      <c r="Q187" s="12"/>
    </row>
    <row r="188" spans="1:17" ht="18">
      <c r="A188" s="10" t="s">
        <v>16</v>
      </c>
      <c r="B188" s="11"/>
      <c r="C188" s="11"/>
      <c r="D188" s="11"/>
      <c r="E188" s="11"/>
      <c r="L188" s="11"/>
      <c r="M188" s="11"/>
      <c r="N188" s="11"/>
      <c r="O188" s="11"/>
      <c r="Q188" s="12"/>
    </row>
    <row r="189" spans="1:17" ht="15">
      <c r="A189" s="24" t="s">
        <v>21</v>
      </c>
      <c r="B189" s="11"/>
      <c r="C189" s="11"/>
      <c r="D189" s="11"/>
      <c r="E189" s="11"/>
      <c r="F189" s="12"/>
      <c r="G189" s="12"/>
      <c r="H189" s="12"/>
      <c r="I189" s="12"/>
      <c r="J189" s="12"/>
      <c r="K189" s="12"/>
      <c r="L189" s="11"/>
      <c r="M189" s="11"/>
      <c r="N189" s="11"/>
      <c r="O189" s="11"/>
      <c r="Q189" s="12"/>
    </row>
    <row r="190" spans="1:17" ht="15">
      <c r="A190" s="13" t="s">
        <v>13</v>
      </c>
      <c r="B190" s="11"/>
      <c r="C190" s="11"/>
      <c r="D190" s="11"/>
      <c r="E190" s="11"/>
      <c r="F190" s="51">
        <f>'[6]Final MFR'!G20</f>
        <v>3164496</v>
      </c>
      <c r="G190" s="51">
        <f>'[6]Final MFR'!I20</f>
        <v>1933288</v>
      </c>
      <c r="H190" s="12"/>
      <c r="I190" s="15">
        <f>'[6]Final MFR'!M20</f>
        <v>1231208</v>
      </c>
      <c r="J190" s="15">
        <f>'[6]Final MFR'!O20</f>
        <v>3164496</v>
      </c>
      <c r="K190" s="15"/>
      <c r="L190" s="11"/>
      <c r="M190" s="11"/>
      <c r="N190" s="11"/>
      <c r="O190" s="11"/>
      <c r="P190" s="15">
        <f>'[6]Final MFR'!U20</f>
        <v>0</v>
      </c>
      <c r="Q190" s="12"/>
    </row>
    <row r="191" spans="1:17" ht="15">
      <c r="A191" s="13" t="s">
        <v>14</v>
      </c>
      <c r="B191" s="11"/>
      <c r="C191" s="11"/>
      <c r="D191" s="11"/>
      <c r="E191" s="11"/>
      <c r="F191" s="51">
        <f>'[6]Final MFR'!G21</f>
        <v>1143945</v>
      </c>
      <c r="G191" s="51">
        <f>'[6]Final MFR'!I21</f>
        <v>352670</v>
      </c>
      <c r="H191" s="12"/>
      <c r="I191" s="15">
        <f>'[6]Final MFR'!M21</f>
        <v>791275</v>
      </c>
      <c r="J191" s="15">
        <f>'[6]Final MFR'!O21</f>
        <v>1143945</v>
      </c>
      <c r="K191" s="15"/>
      <c r="L191" s="11"/>
      <c r="M191" s="11"/>
      <c r="N191" s="11"/>
      <c r="O191" s="11"/>
      <c r="P191" s="15">
        <f>'[6]Final MFR'!U21</f>
        <v>0</v>
      </c>
      <c r="Q191" s="12"/>
    </row>
    <row r="192" spans="1:17" ht="15">
      <c r="A192" s="13" t="s">
        <v>18</v>
      </c>
      <c r="B192" s="11"/>
      <c r="C192" s="11"/>
      <c r="D192" s="11"/>
      <c r="E192" s="11"/>
      <c r="F192" s="53">
        <f>'[6]Final MFR'!G22</f>
        <v>1824879</v>
      </c>
      <c r="G192" s="53">
        <f>'[6]Final MFR'!I22</f>
        <v>1127081</v>
      </c>
      <c r="H192" s="23"/>
      <c r="I192" s="27">
        <f>'[6]Final MFR'!M22</f>
        <v>697798</v>
      </c>
      <c r="J192" s="27">
        <f>'[6]Final MFR'!O22</f>
        <v>1824879</v>
      </c>
      <c r="K192" s="21"/>
      <c r="L192" s="11"/>
      <c r="M192" s="11"/>
      <c r="N192" s="11"/>
      <c r="O192" s="11"/>
      <c r="P192" s="27">
        <f>'[6]Final MFR'!U22</f>
        <v>0</v>
      </c>
      <c r="Q192" s="12"/>
    </row>
    <row r="193" spans="1:17" ht="15">
      <c r="A193" s="19" t="s">
        <v>15</v>
      </c>
      <c r="B193" s="11"/>
      <c r="C193" s="11"/>
      <c r="D193" s="11"/>
      <c r="E193" s="11"/>
      <c r="F193" s="51">
        <f>'[6]Final MFR'!G23</f>
        <v>6133320</v>
      </c>
      <c r="G193" s="51">
        <f>'[6]Final MFR'!I23</f>
        <v>3413039</v>
      </c>
      <c r="H193" s="12"/>
      <c r="I193" s="15">
        <f>'[6]Final MFR'!M23</f>
        <v>2720281</v>
      </c>
      <c r="J193" s="15">
        <f>'[6]Final MFR'!O23</f>
        <v>6133320</v>
      </c>
      <c r="K193" s="15"/>
      <c r="L193" s="11"/>
      <c r="M193" s="11"/>
      <c r="N193" s="11"/>
      <c r="O193" s="11"/>
      <c r="P193" s="15">
        <f>'[6]Final MFR'!U23</f>
        <v>0</v>
      </c>
      <c r="Q193" s="12"/>
    </row>
    <row r="194" spans="6:17" ht="15">
      <c r="F194" s="12"/>
      <c r="G194" s="12"/>
      <c r="H194" s="12"/>
      <c r="I194" s="12"/>
      <c r="J194" s="12"/>
      <c r="K194" s="12"/>
      <c r="P194" s="12"/>
      <c r="Q194" s="12"/>
    </row>
    <row r="195" spans="1:17" ht="15">
      <c r="A195" s="24" t="s">
        <v>19</v>
      </c>
      <c r="B195" s="11"/>
      <c r="C195" s="11"/>
      <c r="D195" s="11"/>
      <c r="E195" s="11"/>
      <c r="F195" s="12"/>
      <c r="G195" s="12"/>
      <c r="H195" s="12"/>
      <c r="I195" s="12"/>
      <c r="J195" s="12"/>
      <c r="K195" s="12"/>
      <c r="P195" s="12"/>
      <c r="Q195" s="12"/>
    </row>
    <row r="196" spans="1:17" ht="15">
      <c r="A196" s="13" t="s">
        <v>13</v>
      </c>
      <c r="B196" s="11"/>
      <c r="C196" s="11"/>
      <c r="D196" s="11"/>
      <c r="E196" s="11"/>
      <c r="F196" s="51">
        <f>'[6]Final MFR'!G26</f>
        <v>0</v>
      </c>
      <c r="G196" s="51">
        <f>'[6]Final MFR'!I26</f>
        <v>0</v>
      </c>
      <c r="H196" s="12"/>
      <c r="I196" s="15">
        <f>'[6]Final MFR'!M26</f>
        <v>0</v>
      </c>
      <c r="J196" s="15">
        <f>'[6]Final MFR'!O26</f>
        <v>0</v>
      </c>
      <c r="K196" s="15"/>
      <c r="L196" s="11"/>
      <c r="M196" s="11"/>
      <c r="N196" s="11"/>
      <c r="O196" s="11"/>
      <c r="P196" s="15">
        <f>'[6]Final MFR'!U26</f>
        <v>0</v>
      </c>
      <c r="Q196" s="12"/>
    </row>
    <row r="197" spans="1:17" ht="15">
      <c r="A197" s="13" t="s">
        <v>14</v>
      </c>
      <c r="B197" s="11"/>
      <c r="C197" s="11"/>
      <c r="D197" s="11"/>
      <c r="E197" s="11"/>
      <c r="F197" s="51">
        <f>'[6]Final MFR'!G27</f>
        <v>0</v>
      </c>
      <c r="G197" s="51">
        <f>'[6]Final MFR'!I27</f>
        <v>0</v>
      </c>
      <c r="H197" s="12"/>
      <c r="I197" s="15">
        <f>'[6]Final MFR'!M27</f>
        <v>0</v>
      </c>
      <c r="J197" s="15">
        <f>'[6]Final MFR'!O27</f>
        <v>0</v>
      </c>
      <c r="K197" s="15"/>
      <c r="L197" s="11"/>
      <c r="M197" s="11"/>
      <c r="N197" s="11"/>
      <c r="O197" s="11"/>
      <c r="P197" s="15">
        <f>'[6]Final MFR'!U27</f>
        <v>0</v>
      </c>
      <c r="Q197" s="12"/>
    </row>
    <row r="198" spans="1:17" ht="15">
      <c r="A198" s="13" t="s">
        <v>18</v>
      </c>
      <c r="B198" s="11"/>
      <c r="C198" s="11"/>
      <c r="D198" s="11"/>
      <c r="E198" s="11"/>
      <c r="F198" s="52">
        <f>'[6]Final MFR'!G28</f>
        <v>0</v>
      </c>
      <c r="G198" s="53">
        <f>'[6]Final MFR'!I28</f>
        <v>0</v>
      </c>
      <c r="H198" s="23"/>
      <c r="I198" s="27">
        <f>'[6]Final MFR'!M28</f>
        <v>0</v>
      </c>
      <c r="J198" s="27">
        <f>'[6]Final MFR'!O28</f>
        <v>0</v>
      </c>
      <c r="K198" s="21"/>
      <c r="L198" s="11"/>
      <c r="M198" s="11"/>
      <c r="N198" s="11"/>
      <c r="O198" s="11"/>
      <c r="P198" s="27">
        <f>'[6]Final MFR'!U28</f>
        <v>0</v>
      </c>
      <c r="Q198" s="12"/>
    </row>
    <row r="199" spans="1:17" ht="15">
      <c r="A199" s="19" t="s">
        <v>15</v>
      </c>
      <c r="B199" s="11"/>
      <c r="C199" s="11"/>
      <c r="D199" s="11"/>
      <c r="E199" s="11"/>
      <c r="F199" s="54">
        <f>'[6]Final MFR'!G29</f>
        <v>0</v>
      </c>
      <c r="G199" s="51">
        <f>'[6]Final MFR'!I29</f>
        <v>0</v>
      </c>
      <c r="H199" s="12"/>
      <c r="I199" s="15">
        <f>'[6]Final MFR'!M29</f>
        <v>0</v>
      </c>
      <c r="J199" s="15">
        <f>'[6]Final MFR'!O29</f>
        <v>0</v>
      </c>
      <c r="K199" s="15"/>
      <c r="L199" s="11"/>
      <c r="M199" s="11"/>
      <c r="N199" s="11"/>
      <c r="O199" s="11"/>
      <c r="P199" s="15">
        <f>'[6]Final MFR'!U29</f>
        <v>0</v>
      </c>
      <c r="Q199" s="12"/>
    </row>
    <row r="200" spans="6:17" ht="15">
      <c r="F200" s="12"/>
      <c r="G200" s="12"/>
      <c r="H200" s="12"/>
      <c r="I200" s="12"/>
      <c r="J200" s="12"/>
      <c r="K200" s="12"/>
      <c r="P200" s="12"/>
      <c r="Q200" s="12"/>
    </row>
    <row r="201" spans="1:17" ht="15" hidden="1">
      <c r="A201" s="24" t="s">
        <v>24</v>
      </c>
      <c r="B201" s="11"/>
      <c r="C201" s="11"/>
      <c r="D201" s="11"/>
      <c r="E201" s="11"/>
      <c r="F201" s="12"/>
      <c r="G201" s="12"/>
      <c r="H201" s="12"/>
      <c r="I201" s="12"/>
      <c r="J201" s="12"/>
      <c r="K201" s="12"/>
      <c r="L201" s="11"/>
      <c r="M201" s="11"/>
      <c r="N201" s="11"/>
      <c r="O201" s="11"/>
      <c r="P201" s="12"/>
      <c r="Q201" s="12"/>
    </row>
    <row r="202" spans="1:17" ht="15" hidden="1">
      <c r="A202" s="13" t="s">
        <v>13</v>
      </c>
      <c r="B202" s="11"/>
      <c r="C202" s="11"/>
      <c r="D202" s="11"/>
      <c r="E202" s="11"/>
      <c r="F202" s="51">
        <f>'[6]Final MFR'!$G$32</f>
        <v>0</v>
      </c>
      <c r="G202" s="51">
        <f>'[6]Final MFR'!$I$32</f>
        <v>0</v>
      </c>
      <c r="H202" s="12"/>
      <c r="I202" s="15">
        <f>J202-G202</f>
        <v>0</v>
      </c>
      <c r="J202" s="15">
        <f>F202</f>
        <v>0</v>
      </c>
      <c r="K202" s="15"/>
      <c r="L202" s="11"/>
      <c r="M202" s="11"/>
      <c r="N202" s="11"/>
      <c r="O202" s="11"/>
      <c r="P202" s="15">
        <f>F202-J202</f>
        <v>0</v>
      </c>
      <c r="Q202" s="12"/>
    </row>
    <row r="203" spans="1:17" ht="15" hidden="1">
      <c r="A203" s="13" t="s">
        <v>14</v>
      </c>
      <c r="B203" s="11"/>
      <c r="C203" s="11"/>
      <c r="D203" s="11"/>
      <c r="E203" s="11"/>
      <c r="F203" s="51">
        <f>'[6]Final MFR'!$G$33</f>
        <v>0</v>
      </c>
      <c r="G203" s="51">
        <f>'[6]Final MFR'!$I$33</f>
        <v>0</v>
      </c>
      <c r="H203" s="12"/>
      <c r="I203" s="15">
        <f>J203-G203</f>
        <v>0</v>
      </c>
      <c r="J203" s="15">
        <f>F203</f>
        <v>0</v>
      </c>
      <c r="K203" s="15"/>
      <c r="L203" s="11"/>
      <c r="M203" s="11"/>
      <c r="N203" s="11"/>
      <c r="O203" s="11"/>
      <c r="P203" s="15">
        <f>F203-J203</f>
        <v>0</v>
      </c>
      <c r="Q203" s="12"/>
    </row>
    <row r="204" spans="1:17" ht="15" hidden="1">
      <c r="A204" s="13" t="s">
        <v>18</v>
      </c>
      <c r="B204" s="11"/>
      <c r="C204" s="11"/>
      <c r="D204" s="11"/>
      <c r="E204" s="11"/>
      <c r="F204" s="53">
        <f>'[6]Final MFR'!$G$34</f>
        <v>0</v>
      </c>
      <c r="G204" s="53">
        <f>'[6]Final MFR'!$I$34</f>
        <v>0</v>
      </c>
      <c r="H204" s="23"/>
      <c r="I204" s="27">
        <f>J204-G204</f>
        <v>0</v>
      </c>
      <c r="J204" s="27">
        <f>F204</f>
        <v>0</v>
      </c>
      <c r="K204" s="21"/>
      <c r="L204" s="11"/>
      <c r="M204" s="11"/>
      <c r="N204" s="11"/>
      <c r="O204" s="11"/>
      <c r="P204" s="27">
        <f>F204-J204</f>
        <v>0</v>
      </c>
      <c r="Q204" s="12"/>
    </row>
    <row r="205" spans="1:17" ht="15" hidden="1">
      <c r="A205" s="19" t="s">
        <v>15</v>
      </c>
      <c r="B205" s="11"/>
      <c r="C205" s="11"/>
      <c r="D205" s="11"/>
      <c r="E205" s="11"/>
      <c r="F205" s="51">
        <f>'[6]Final MFR'!$G$35</f>
        <v>0</v>
      </c>
      <c r="G205" s="51">
        <f>'[6]Final MFR'!$I$35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6:17" ht="15">
      <c r="F206" s="12"/>
      <c r="G206" s="12"/>
      <c r="H206" s="12"/>
      <c r="I206" s="12"/>
      <c r="J206" s="12"/>
      <c r="K206" s="12"/>
      <c r="Q206" s="12"/>
    </row>
    <row r="207" ht="15">
      <c r="Q207" s="12"/>
    </row>
    <row r="208" spans="1:17" ht="18">
      <c r="A208" s="10" t="s">
        <v>20</v>
      </c>
      <c r="Q208" s="12"/>
    </row>
    <row r="209" spans="1:18" ht="15">
      <c r="A209" s="13" t="s">
        <v>61</v>
      </c>
      <c r="B209" s="50">
        <f>'[6]Final MFR'!$C$55</f>
        <v>52568061</v>
      </c>
      <c r="D209" s="50">
        <f>'[6]Final MFR'!$E$55</f>
        <v>40000000</v>
      </c>
      <c r="E209" s="69" t="s">
        <v>79</v>
      </c>
      <c r="F209" s="3">
        <f>'[6]Final MFR'!$G$55</f>
        <v>92568061</v>
      </c>
      <c r="G209" s="50">
        <f>'[6]Final MFR'!$I$55</f>
        <v>2741604</v>
      </c>
      <c r="I209" s="15">
        <f>'[6]Final MFR'!$M$55</f>
        <v>33631461</v>
      </c>
      <c r="J209" s="50">
        <f>'[6]Final MFR'!$O$55</f>
        <v>36373065</v>
      </c>
      <c r="K209" s="50"/>
      <c r="L209" s="3">
        <f>'[6]Final MFR'!$Q$55</f>
        <v>3626935</v>
      </c>
      <c r="N209" s="3">
        <f>'[6]Final MFR'!$S$55</f>
        <v>3626935</v>
      </c>
      <c r="P209" s="3">
        <f>'[6]Final MFR'!$U$55</f>
        <v>56194996</v>
      </c>
      <c r="Q209" s="12"/>
      <c r="R209" s="50">
        <f>'[6]Final MFR'!$W$55</f>
        <v>0</v>
      </c>
    </row>
    <row r="210" spans="1:17" ht="15">
      <c r="A210" s="13" t="s">
        <v>62</v>
      </c>
      <c r="F210" s="12"/>
      <c r="Q210" s="12"/>
    </row>
    <row r="211" spans="1:18" ht="15">
      <c r="A211" s="13" t="s">
        <v>63</v>
      </c>
      <c r="B211" s="71">
        <f>'[6]Final MFR'!C41</f>
        <v>0</v>
      </c>
      <c r="C211" s="12"/>
      <c r="D211" s="51">
        <f>'[6]Final MFR'!E41</f>
        <v>4504000</v>
      </c>
      <c r="E211" s="15"/>
      <c r="F211" s="15">
        <f>'[6]Final MFR'!G41</f>
        <v>4504000</v>
      </c>
      <c r="G211" s="51">
        <f>'[6]Final MFR'!I41</f>
        <v>273055</v>
      </c>
      <c r="H211" s="12"/>
      <c r="I211" s="15">
        <f>'[6]Final MFR'!M41</f>
        <v>4186056</v>
      </c>
      <c r="J211" s="51">
        <f>'[6]Final MFR'!O41</f>
        <v>4459111</v>
      </c>
      <c r="K211" s="51"/>
      <c r="L211" s="15">
        <f>'[6]Final MFR'!Q41</f>
        <v>44889</v>
      </c>
      <c r="N211" s="3">
        <f>'[6]Final MFR'!S41</f>
        <v>44889</v>
      </c>
      <c r="P211" s="15">
        <f>'[6]Final MFR'!U41</f>
        <v>44889</v>
      </c>
      <c r="Q211" s="12"/>
      <c r="R211" s="50">
        <f>'[6]Final MFR'!W41</f>
        <v>0</v>
      </c>
    </row>
    <row r="212" spans="1:18" ht="15">
      <c r="A212" s="13" t="s">
        <v>68</v>
      </c>
      <c r="B212" s="51">
        <f>('[6]Final MFR'!C42)</f>
        <v>1328190</v>
      </c>
      <c r="C212" s="39"/>
      <c r="D212" s="51">
        <f>'[6]Final MFR'!E42</f>
        <v>1535000</v>
      </c>
      <c r="E212" s="65"/>
      <c r="F212" s="15">
        <f>B212+D212</f>
        <v>2863190</v>
      </c>
      <c r="G212" s="51">
        <f>'[6]Final MFR'!I42</f>
        <v>77966</v>
      </c>
      <c r="H212" s="12"/>
      <c r="I212" s="15">
        <f>'[6]Final MFR'!M42</f>
        <v>1840533</v>
      </c>
      <c r="J212" s="51">
        <f>'[6]Final MFR'!O42</f>
        <v>1918499</v>
      </c>
      <c r="K212" s="51"/>
      <c r="L212" s="15">
        <f>'[6]Final MFR'!Q42</f>
        <v>-383499</v>
      </c>
      <c r="M212" s="3" t="s">
        <v>43</v>
      </c>
      <c r="N212" s="3">
        <f>'[6]Final MFR'!S42</f>
        <v>66501</v>
      </c>
      <c r="P212" s="15">
        <f>F212-J212</f>
        <v>944691</v>
      </c>
      <c r="Q212" s="33"/>
      <c r="R212" s="55">
        <f>'[6]Final MFR'!W42</f>
        <v>-450000</v>
      </c>
    </row>
    <row r="213" spans="1:18" ht="15">
      <c r="A213" s="13" t="s">
        <v>66</v>
      </c>
      <c r="B213" s="71">
        <v>0</v>
      </c>
      <c r="C213" s="12"/>
      <c r="D213" s="51">
        <f>'[6]Final MFR'!E44</f>
        <v>9331438</v>
      </c>
      <c r="E213" s="15"/>
      <c r="F213" s="15">
        <f>'[6]Final MFR'!G44</f>
        <v>9331438</v>
      </c>
      <c r="G213" s="51">
        <f>'[6]Final MFR'!I44</f>
        <v>249698</v>
      </c>
      <c r="H213" s="12"/>
      <c r="I213" s="15">
        <f>'[6]Final MFR'!M44</f>
        <v>9081740</v>
      </c>
      <c r="J213" s="51">
        <f>'[6]Final MFR'!O44</f>
        <v>9331438</v>
      </c>
      <c r="K213" s="51"/>
      <c r="L213" s="15">
        <f>'[6]Final MFR'!Q44</f>
        <v>0</v>
      </c>
      <c r="N213" s="3">
        <f>'[6]Final MFR'!S44</f>
        <v>0</v>
      </c>
      <c r="P213" s="15">
        <f>'[6]Final MFR'!U44</f>
        <v>0</v>
      </c>
      <c r="Q213" s="12"/>
      <c r="R213" s="50">
        <f>'[6]Final MFR'!W44</f>
        <v>0</v>
      </c>
    </row>
    <row r="214" spans="1:18" ht="15">
      <c r="A214" s="13" t="s">
        <v>64</v>
      </c>
      <c r="B214" s="51">
        <f>'[6]Final MFR'!C45</f>
        <v>160151</v>
      </c>
      <c r="C214" s="12"/>
      <c r="D214" s="51">
        <f>'[6]Final MFR'!E45</f>
        <v>540000</v>
      </c>
      <c r="E214" s="15"/>
      <c r="F214" s="15">
        <f>'[6]Final MFR'!G45</f>
        <v>700151</v>
      </c>
      <c r="G214" s="51">
        <f>'[6]Final MFR'!I45</f>
        <v>16357</v>
      </c>
      <c r="H214" s="33"/>
      <c r="I214" s="15">
        <f>'[6]Final MFR'!M45</f>
        <v>621771</v>
      </c>
      <c r="J214" s="51">
        <f>'[6]Final MFR'!O45</f>
        <v>638128</v>
      </c>
      <c r="K214" s="51"/>
      <c r="L214" s="15">
        <f>'[6]Final MFR'!Q45</f>
        <v>-98128</v>
      </c>
      <c r="M214" s="3" t="s">
        <v>43</v>
      </c>
      <c r="N214" s="3">
        <f>'[6]Final MFR'!S45</f>
        <v>540000</v>
      </c>
      <c r="P214" s="15">
        <f>'[6]Final MFR'!U45</f>
        <v>62023</v>
      </c>
      <c r="Q214" s="12"/>
      <c r="R214" s="50">
        <f>'[6]Final MFR'!W45</f>
        <v>-638128</v>
      </c>
    </row>
    <row r="215" spans="1:18" ht="15">
      <c r="A215" s="13" t="s">
        <v>65</v>
      </c>
      <c r="B215" s="51">
        <f>'[6]Final MFR'!C46</f>
        <v>266681</v>
      </c>
      <c r="C215" s="12"/>
      <c r="D215" s="51">
        <f>'[6]Final MFR'!E46</f>
        <v>45000</v>
      </c>
      <c r="E215" s="15"/>
      <c r="F215" s="15">
        <f>'[6]Final MFR'!G46</f>
        <v>311681</v>
      </c>
      <c r="G215" s="51">
        <f>'[6]Final MFR'!I46</f>
        <v>4469</v>
      </c>
      <c r="H215" s="43"/>
      <c r="I215" s="15">
        <f>'[6]Final MFR'!M46</f>
        <v>121156</v>
      </c>
      <c r="J215" s="51">
        <f>'[6]Final MFR'!O46</f>
        <v>125625</v>
      </c>
      <c r="K215" s="51"/>
      <c r="L215" s="15">
        <f>'[6]Final MFR'!Q46</f>
        <v>-80625</v>
      </c>
      <c r="M215" s="3" t="s">
        <v>43</v>
      </c>
      <c r="N215" s="3">
        <f>'[6]Final MFR'!S46</f>
        <v>45000</v>
      </c>
      <c r="P215" s="15">
        <f>'[6]Final MFR'!U46</f>
        <v>186056</v>
      </c>
      <c r="Q215" s="12"/>
      <c r="R215" s="50">
        <f>'[6]Final MFR'!W46</f>
        <v>-125625</v>
      </c>
    </row>
    <row r="216" spans="1:18" ht="15">
      <c r="A216" s="13" t="s">
        <v>67</v>
      </c>
      <c r="B216" s="51">
        <f>'[6]Final MFR'!C47</f>
        <v>270129</v>
      </c>
      <c r="C216" s="12"/>
      <c r="D216" s="51">
        <f>'[6]Final MFR'!E47</f>
        <v>76000</v>
      </c>
      <c r="E216" s="15"/>
      <c r="F216" s="15">
        <f>'[6]Final MFR'!G47</f>
        <v>346129</v>
      </c>
      <c r="G216" s="51">
        <f>'[6]Final MFR'!I47</f>
        <v>845</v>
      </c>
      <c r="H216" s="12"/>
      <c r="I216" s="15">
        <f>'[6]Final MFR'!M47</f>
        <v>75155</v>
      </c>
      <c r="J216" s="51">
        <f>'[6]Final MFR'!O47</f>
        <v>76000</v>
      </c>
      <c r="K216" s="51"/>
      <c r="L216" s="15">
        <f>'[6]Final MFR'!Q47</f>
        <v>0</v>
      </c>
      <c r="N216" s="3">
        <f>'[6]Final MFR'!S47</f>
        <v>76000</v>
      </c>
      <c r="P216" s="15">
        <f>'[6]Final MFR'!U47</f>
        <v>270129</v>
      </c>
      <c r="Q216" s="12"/>
      <c r="R216" s="50">
        <f>'[6]Final MFR'!W47</f>
        <v>-76000</v>
      </c>
    </row>
    <row r="217" spans="1:18" ht="15">
      <c r="A217" s="13" t="s">
        <v>25</v>
      </c>
      <c r="B217" s="51">
        <f>'[6]Final MFR'!C48</f>
        <v>181963</v>
      </c>
      <c r="C217" s="12"/>
      <c r="D217" s="51">
        <f>'[6]Final MFR'!E48</f>
        <v>0</v>
      </c>
      <c r="E217" s="15"/>
      <c r="F217" s="15">
        <f>'[6]Final MFR'!G48</f>
        <v>181963</v>
      </c>
      <c r="G217" s="51">
        <f>'[6]Final MFR'!I48</f>
        <v>4210</v>
      </c>
      <c r="H217" s="12"/>
      <c r="I217" s="15">
        <f>'[6]Final MFR'!M48</f>
        <v>62156</v>
      </c>
      <c r="J217" s="51">
        <f>'[6]Final MFR'!O48</f>
        <v>66366</v>
      </c>
      <c r="K217" s="51"/>
      <c r="L217" s="15">
        <f>'[6]Final MFR'!Q48</f>
        <v>-66366</v>
      </c>
      <c r="M217" s="3" t="s">
        <v>43</v>
      </c>
      <c r="N217" s="3">
        <f>'[6]Final MFR'!S48</f>
        <v>0</v>
      </c>
      <c r="P217" s="15">
        <f>'[6]Final MFR'!U48</f>
        <v>115597</v>
      </c>
      <c r="Q217" s="12"/>
      <c r="R217" s="50">
        <f>'[6]Final MFR'!W48</f>
        <v>-66366</v>
      </c>
    </row>
    <row r="218" spans="1:18" ht="15">
      <c r="A218" s="13" t="s">
        <v>46</v>
      </c>
      <c r="B218" s="51">
        <f>'[6]Final MFR'!C49</f>
        <v>127911</v>
      </c>
      <c r="C218" s="69" t="s">
        <v>71</v>
      </c>
      <c r="D218" s="51">
        <f>'[6]Final MFR'!E49</f>
        <v>426500</v>
      </c>
      <c r="E218" s="34" t="s">
        <v>84</v>
      </c>
      <c r="F218" s="15">
        <f>'[6]Final MFR'!G49</f>
        <v>554411</v>
      </c>
      <c r="G218" s="51">
        <f>'[6]Final MFR'!I49</f>
        <v>28524</v>
      </c>
      <c r="H218" s="12"/>
      <c r="I218" s="15">
        <f>'[6]Final MFR'!M49</f>
        <v>507307</v>
      </c>
      <c r="J218" s="51">
        <f>'[6]Final MFR'!O49</f>
        <v>535831</v>
      </c>
      <c r="K218" s="51"/>
      <c r="L218" s="15">
        <f>'[6]Final MFR'!Q49</f>
        <v>-109331</v>
      </c>
      <c r="M218" s="3" t="s">
        <v>43</v>
      </c>
      <c r="N218" s="3">
        <f>'[6]Final MFR'!S49</f>
        <v>5669</v>
      </c>
      <c r="O218" s="34"/>
      <c r="P218" s="15">
        <f>'[6]Final MFR'!U49</f>
        <v>18580</v>
      </c>
      <c r="Q218" s="12"/>
      <c r="R218" s="50">
        <f>'[6]Final MFR'!W49</f>
        <v>-115000</v>
      </c>
    </row>
    <row r="219" spans="1:18" ht="15">
      <c r="A219" s="60"/>
      <c r="B219" s="21"/>
      <c r="C219" s="22"/>
      <c r="D219" s="21"/>
      <c r="E219" s="21"/>
      <c r="F219" s="21"/>
      <c r="G219" s="21"/>
      <c r="H219" s="22"/>
      <c r="I219" s="21"/>
      <c r="J219" s="21"/>
      <c r="K219" s="21"/>
      <c r="L219" s="21"/>
      <c r="M219" s="22"/>
      <c r="N219" s="22"/>
      <c r="O219" s="22"/>
      <c r="P219" s="21"/>
      <c r="Q219" s="22"/>
      <c r="R219" s="22"/>
    </row>
    <row r="220" spans="1:18" ht="15">
      <c r="A220" s="22"/>
      <c r="B220" s="21"/>
      <c r="C220" s="22"/>
      <c r="D220" s="21"/>
      <c r="E220" s="21"/>
      <c r="F220" s="21"/>
      <c r="G220" s="54"/>
      <c r="H220" s="22"/>
      <c r="I220" s="21"/>
      <c r="J220" s="54"/>
      <c r="K220" s="54"/>
      <c r="L220" s="21"/>
      <c r="M220" s="22"/>
      <c r="N220" s="22"/>
      <c r="O220" s="22"/>
      <c r="P220" s="21"/>
      <c r="Q220" s="22"/>
      <c r="R220" s="22"/>
    </row>
    <row r="221" spans="1:18" ht="15">
      <c r="A221" s="3" t="s">
        <v>77</v>
      </c>
      <c r="B221" s="22"/>
      <c r="C221" s="22"/>
      <c r="D221" s="22"/>
      <c r="E221" s="22"/>
      <c r="F221" s="22"/>
      <c r="G221" s="54"/>
      <c r="H221" s="22"/>
      <c r="I221" s="21"/>
      <c r="J221" s="54"/>
      <c r="K221" s="54"/>
      <c r="L221" s="22"/>
      <c r="M221" s="22"/>
      <c r="N221" s="22"/>
      <c r="O221" s="22"/>
      <c r="P221" s="22"/>
      <c r="Q221" s="22"/>
      <c r="R221" s="22"/>
    </row>
    <row r="222" spans="1:18" ht="15">
      <c r="A222" s="34" t="s">
        <v>78</v>
      </c>
      <c r="B222" s="22"/>
      <c r="C222" s="22"/>
      <c r="D222" s="22"/>
      <c r="E222" s="22"/>
      <c r="F222" s="22"/>
      <c r="G222" s="54"/>
      <c r="H222" s="22"/>
      <c r="I222" s="21"/>
      <c r="J222" s="54"/>
      <c r="K222" s="54"/>
      <c r="L222" s="22"/>
      <c r="M222" s="22"/>
      <c r="N222" s="22"/>
      <c r="O222" s="22"/>
      <c r="P222" s="22"/>
      <c r="Q222" s="22"/>
      <c r="R222" s="22"/>
    </row>
    <row r="223" spans="1:18" ht="15">
      <c r="A223" s="34" t="s">
        <v>82</v>
      </c>
      <c r="B223" s="22"/>
      <c r="C223" s="22"/>
      <c r="D223" s="22"/>
      <c r="E223" s="22"/>
      <c r="F223" s="22"/>
      <c r="G223" s="54"/>
      <c r="H223" s="22"/>
      <c r="I223" s="21"/>
      <c r="J223" s="54"/>
      <c r="K223" s="54"/>
      <c r="L223" s="22"/>
      <c r="M223" s="22"/>
      <c r="N223" s="22"/>
      <c r="O223" s="22"/>
      <c r="P223" s="22"/>
      <c r="Q223" s="22"/>
      <c r="R223" s="22"/>
    </row>
    <row r="224" spans="1:18" ht="15">
      <c r="A224" s="3" t="s">
        <v>83</v>
      </c>
      <c r="B224" s="22"/>
      <c r="C224" s="22"/>
      <c r="D224" s="22"/>
      <c r="E224" s="22"/>
      <c r="F224" s="22"/>
      <c r="G224" s="54"/>
      <c r="H224" s="22"/>
      <c r="I224" s="21"/>
      <c r="J224" s="54"/>
      <c r="K224" s="54"/>
      <c r="L224" s="22"/>
      <c r="M224" s="22"/>
      <c r="N224" s="22"/>
      <c r="O224" s="22"/>
      <c r="P224" s="22"/>
      <c r="Q224" s="22"/>
      <c r="R224" s="22"/>
    </row>
    <row r="225" spans="1:18" ht="15">
      <c r="A225" s="3" t="s">
        <v>85</v>
      </c>
      <c r="B225" s="22"/>
      <c r="C225" s="22"/>
      <c r="D225" s="22"/>
      <c r="E225" s="22"/>
      <c r="F225" s="22"/>
      <c r="G225" s="54"/>
      <c r="H225" s="22"/>
      <c r="I225" s="21"/>
      <c r="J225" s="54"/>
      <c r="K225" s="54"/>
      <c r="L225" s="22"/>
      <c r="M225" s="22"/>
      <c r="N225" s="22"/>
      <c r="O225" s="22"/>
      <c r="P225" s="22"/>
      <c r="Q225" s="22"/>
      <c r="R225" s="22"/>
    </row>
    <row r="226" spans="1:18" ht="15" customHeight="1">
      <c r="A226" s="73"/>
      <c r="B226" s="50"/>
      <c r="D226" s="50"/>
      <c r="G226" s="50"/>
      <c r="I226" s="15"/>
      <c r="J226" s="50"/>
      <c r="K226" s="50"/>
      <c r="Q226" s="12"/>
      <c r="R226" s="50"/>
    </row>
    <row r="227" spans="1:17" ht="18">
      <c r="A227" s="76">
        <v>6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12"/>
    </row>
    <row r="228" spans="1:17" ht="20.25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12"/>
    </row>
    <row r="229" spans="1:17" ht="20.25">
      <c r="A229" s="78" t="s">
        <v>36</v>
      </c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12"/>
    </row>
    <row r="230" spans="1:17" ht="20.25">
      <c r="A230" s="79" t="str">
        <f>$A$3</f>
        <v>FINANCIAL STATUS AS OF APRIL 30, 2007</v>
      </c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12"/>
    </row>
    <row r="231" spans="1:17" ht="15">
      <c r="A231" s="4"/>
      <c r="H231" s="5" t="str">
        <f>$H$4</f>
        <v>SFY 2007-08</v>
      </c>
      <c r="Q231" s="12"/>
    </row>
    <row r="232" spans="2:18" ht="15">
      <c r="B232" s="6">
        <v>-1</v>
      </c>
      <c r="C232" s="7"/>
      <c r="D232" s="6">
        <v>-2</v>
      </c>
      <c r="E232" s="6"/>
      <c r="F232" s="6">
        <v>-3</v>
      </c>
      <c r="G232" s="6">
        <v>-4</v>
      </c>
      <c r="H232" s="7"/>
      <c r="I232" s="6">
        <v>-5</v>
      </c>
      <c r="J232" s="6">
        <v>-6</v>
      </c>
      <c r="K232" s="6"/>
      <c r="L232" s="6">
        <v>-7</v>
      </c>
      <c r="M232" s="7"/>
      <c r="N232" s="38">
        <v>-8</v>
      </c>
      <c r="O232" s="7"/>
      <c r="P232" s="6">
        <v>-9</v>
      </c>
      <c r="Q232" s="12"/>
      <c r="R232" s="38">
        <v>-10</v>
      </c>
    </row>
    <row r="233" spans="16:17" ht="15">
      <c r="P233" s="8" t="s">
        <v>0</v>
      </c>
      <c r="Q233" s="12"/>
    </row>
    <row r="234" spans="6:17" ht="15">
      <c r="F234" s="8" t="s">
        <v>0</v>
      </c>
      <c r="G234" s="8" t="s">
        <v>1</v>
      </c>
      <c r="I234" s="8" t="s">
        <v>2</v>
      </c>
      <c r="J234" s="8" t="s">
        <v>3</v>
      </c>
      <c r="K234" s="8"/>
      <c r="L234" s="8" t="str">
        <f>$L$7</f>
        <v>2007-2008</v>
      </c>
      <c r="N234" s="39" t="s">
        <v>2</v>
      </c>
      <c r="P234" s="8" t="s">
        <v>2</v>
      </c>
      <c r="Q234" s="12"/>
    </row>
    <row r="235" spans="2:18" ht="15">
      <c r="B235" s="8" t="s">
        <v>4</v>
      </c>
      <c r="D235" s="8" t="str">
        <f>$D$8</f>
        <v>2007-2008</v>
      </c>
      <c r="E235" s="8"/>
      <c r="F235" s="8" t="s">
        <v>2</v>
      </c>
      <c r="G235" s="8" t="s">
        <v>5</v>
      </c>
      <c r="I235" s="8" t="s">
        <v>5</v>
      </c>
      <c r="J235" s="8" t="s">
        <v>5</v>
      </c>
      <c r="K235" s="8"/>
      <c r="L235" s="8" t="s">
        <v>2</v>
      </c>
      <c r="N235" s="39" t="s">
        <v>48</v>
      </c>
      <c r="P235" s="8" t="s">
        <v>6</v>
      </c>
      <c r="Q235" s="12"/>
      <c r="R235" s="41" t="s">
        <v>49</v>
      </c>
    </row>
    <row r="236" spans="2:18" ht="15">
      <c r="B236" s="8" t="s">
        <v>7</v>
      </c>
      <c r="D236" s="8" t="s">
        <v>8</v>
      </c>
      <c r="E236" s="8"/>
      <c r="F236" s="8" t="s">
        <v>9</v>
      </c>
      <c r="G236" s="8" t="s">
        <v>10</v>
      </c>
      <c r="I236" s="8" t="s">
        <v>38</v>
      </c>
      <c r="J236" s="8" t="s">
        <v>11</v>
      </c>
      <c r="K236" s="8"/>
      <c r="L236" s="8" t="s">
        <v>70</v>
      </c>
      <c r="N236" s="39" t="s">
        <v>6</v>
      </c>
      <c r="P236" s="8" t="s">
        <v>42</v>
      </c>
      <c r="Q236" s="12"/>
      <c r="R236" s="41" t="s">
        <v>50</v>
      </c>
    </row>
    <row r="237" spans="2:18" ht="15">
      <c r="B237" s="9" t="str">
        <f>$B$10</f>
        <v>on 4/1/07</v>
      </c>
      <c r="D237" s="9" t="s">
        <v>9</v>
      </c>
      <c r="E237" s="9"/>
      <c r="F237" s="62" t="str">
        <f>$F$10</f>
        <v>2007-2008</v>
      </c>
      <c r="G237" s="62">
        <f>$G$10</f>
        <v>39202</v>
      </c>
      <c r="H237" s="29"/>
      <c r="I237" s="9" t="s">
        <v>39</v>
      </c>
      <c r="J237" s="9" t="s">
        <v>2</v>
      </c>
      <c r="K237" s="9"/>
      <c r="L237" s="9" t="s">
        <v>5</v>
      </c>
      <c r="M237" s="29"/>
      <c r="N237" s="40" t="str">
        <f>$N$10</f>
        <v>at 3/31/08</v>
      </c>
      <c r="P237" s="9" t="s">
        <v>39</v>
      </c>
      <c r="Q237" s="12"/>
      <c r="R237" s="40" t="s">
        <v>51</v>
      </c>
    </row>
    <row r="238" ht="15">
      <c r="Q238" s="12"/>
    </row>
    <row r="239" spans="1:17" ht="18">
      <c r="A239" s="10" t="s">
        <v>12</v>
      </c>
      <c r="B239" s="12"/>
      <c r="D239" s="47"/>
      <c r="E239" s="12"/>
      <c r="P239" s="11"/>
      <c r="Q239" s="12"/>
    </row>
    <row r="240" spans="1:18" ht="15">
      <c r="A240" s="13" t="s">
        <v>13</v>
      </c>
      <c r="B240" s="51">
        <f>'[2]Since July 1, 2002'!C13</f>
        <v>0</v>
      </c>
      <c r="D240" s="18"/>
      <c r="E240" s="14"/>
      <c r="F240" s="14">
        <f>'[2]Since July 1, 2002'!G13</f>
        <v>0</v>
      </c>
      <c r="G240" s="57">
        <f>'[2]Since July 1, 2002'!I13</f>
        <v>0</v>
      </c>
      <c r="I240" s="19">
        <f>'[2]Since July 1, 2002'!M13</f>
        <v>0</v>
      </c>
      <c r="J240" s="14">
        <f>'[2]Since July 1, 2002'!O13</f>
        <v>0</v>
      </c>
      <c r="K240" s="14"/>
      <c r="L240" s="14">
        <f>'[2]Since July 1, 2002'!Q13</f>
        <v>0</v>
      </c>
      <c r="N240" s="3">
        <f>'[2]Since July 1, 2002'!S13</f>
        <v>0</v>
      </c>
      <c r="P240" s="16"/>
      <c r="Q240" s="12"/>
      <c r="R240" s="50"/>
    </row>
    <row r="241" spans="1:18" ht="15">
      <c r="A241" s="13" t="s">
        <v>14</v>
      </c>
      <c r="B241" s="52">
        <f>'[2]Since July 1, 2002'!C14</f>
        <v>0</v>
      </c>
      <c r="D241" s="18"/>
      <c r="E241" s="28"/>
      <c r="F241" s="42">
        <f>'[2]Since July 1, 2002'!G14</f>
        <v>0</v>
      </c>
      <c r="G241" s="58">
        <f>'[2]Since July 1, 2002'!I14</f>
        <v>0</v>
      </c>
      <c r="H241" s="29"/>
      <c r="I241" s="48">
        <f>'[2]Since July 1, 2002'!M14</f>
        <v>0</v>
      </c>
      <c r="J241" s="42">
        <f>'[2]Since July 1, 2002'!O14</f>
        <v>0</v>
      </c>
      <c r="K241" s="42"/>
      <c r="L241" s="42">
        <f>'[2]Since July 1, 2002'!Q14</f>
        <v>0</v>
      </c>
      <c r="M241" s="29"/>
      <c r="N241" s="29">
        <f>'[2]Since July 1, 2002'!S14</f>
        <v>0</v>
      </c>
      <c r="P241" s="18"/>
      <c r="Q241" s="12"/>
      <c r="R241" s="50"/>
    </row>
    <row r="242" spans="1:18" ht="15">
      <c r="A242" s="19" t="s">
        <v>15</v>
      </c>
      <c r="B242" s="51">
        <f>'[2]Since July 1, 2002'!C15</f>
        <v>0</v>
      </c>
      <c r="D242" s="18"/>
      <c r="E242" s="14"/>
      <c r="F242" s="14">
        <f>'[2]Since July 1, 2002'!G15</f>
        <v>0</v>
      </c>
      <c r="G242" s="50">
        <f>'[2]Since July 1, 2002'!I15</f>
        <v>0</v>
      </c>
      <c r="I242" s="19">
        <f>'[2]Since July 1, 2002'!M15</f>
        <v>0</v>
      </c>
      <c r="J242" s="14">
        <f>'[2]Since July 1, 2002'!O15</f>
        <v>0</v>
      </c>
      <c r="K242" s="14"/>
      <c r="L242" s="14">
        <f>'[2]Since July 1, 2002'!Q15</f>
        <v>0</v>
      </c>
      <c r="N242" s="3">
        <f>'[2]Since July 1, 2002'!S15</f>
        <v>0</v>
      </c>
      <c r="P242" s="16"/>
      <c r="Q242" s="12"/>
      <c r="R242" s="50"/>
    </row>
    <row r="243" ht="15">
      <c r="Q243" s="12"/>
    </row>
    <row r="244" ht="15">
      <c r="Q244" s="12"/>
    </row>
    <row r="245" spans="1:17" ht="18">
      <c r="A245" s="10" t="s">
        <v>16</v>
      </c>
      <c r="Q245" s="12"/>
    </row>
    <row r="246" spans="1:17" ht="15">
      <c r="A246" s="24" t="s">
        <v>19</v>
      </c>
      <c r="B246" s="11"/>
      <c r="C246" s="11"/>
      <c r="D246" s="11"/>
      <c r="E246" s="11"/>
      <c r="L246" s="11"/>
      <c r="M246" s="11"/>
      <c r="N246" s="11"/>
      <c r="O246" s="11"/>
      <c r="P246" s="12"/>
      <c r="Q246" s="12"/>
    </row>
    <row r="247" spans="1:17" ht="15">
      <c r="A247" s="13" t="s">
        <v>13</v>
      </c>
      <c r="B247" s="11"/>
      <c r="C247" s="11"/>
      <c r="D247" s="11"/>
      <c r="E247" s="11"/>
      <c r="F247" s="50">
        <f>'[2]Since July 1, 2002'!G20</f>
        <v>1407680</v>
      </c>
      <c r="G247" s="54">
        <f>'[2]Since July 1, 2002'!I20</f>
        <v>627066</v>
      </c>
      <c r="I247" s="14">
        <f>'[2]Since July 1, 2002'!M20</f>
        <v>780614</v>
      </c>
      <c r="J247" s="15">
        <f>'[2]Since July 1, 2002'!O20</f>
        <v>1407680</v>
      </c>
      <c r="K247" s="15"/>
      <c r="L247" s="11"/>
      <c r="M247" s="11"/>
      <c r="N247" s="11"/>
      <c r="O247" s="11"/>
      <c r="P247" s="15">
        <f>'[2]Since July 1, 2002'!U20</f>
        <v>0</v>
      </c>
      <c r="Q247" s="12"/>
    </row>
    <row r="248" spans="1:17" ht="15">
      <c r="A248" s="13" t="s">
        <v>14</v>
      </c>
      <c r="B248" s="11"/>
      <c r="C248" s="11"/>
      <c r="D248" s="11"/>
      <c r="E248" s="11"/>
      <c r="F248" s="50">
        <f>'[2]Since July 1, 2002'!G21</f>
        <v>244000</v>
      </c>
      <c r="G248" s="54">
        <f>'[2]Since July 1, 2002'!I21</f>
        <v>12472.25</v>
      </c>
      <c r="I248" s="14">
        <f>'[2]Since July 1, 2002'!M21</f>
        <v>231527.75</v>
      </c>
      <c r="J248" s="15">
        <f>'[2]Since July 1, 2002'!O21</f>
        <v>244000</v>
      </c>
      <c r="K248" s="15"/>
      <c r="L248" s="11"/>
      <c r="M248" s="11"/>
      <c r="N248" s="11"/>
      <c r="O248" s="11"/>
      <c r="P248" s="15">
        <f>'[2]Since July 1, 2002'!U21</f>
        <v>0</v>
      </c>
      <c r="Q248" s="12"/>
    </row>
    <row r="249" spans="1:17" ht="15">
      <c r="A249" s="13" t="s">
        <v>18</v>
      </c>
      <c r="B249" s="11"/>
      <c r="C249" s="11"/>
      <c r="D249" s="11"/>
      <c r="E249" s="11"/>
      <c r="F249" s="53">
        <f>'[2]Since July 1, 2002'!G22</f>
        <v>0</v>
      </c>
      <c r="G249" s="53">
        <f>'[2]Since July 1, 2002'!I22</f>
        <v>0</v>
      </c>
      <c r="H249" s="29"/>
      <c r="I249" s="42">
        <f>'[2]Since July 1, 2002'!M22</f>
        <v>0</v>
      </c>
      <c r="J249" s="27">
        <f>'[2]Since July 1, 2002'!O22</f>
        <v>0</v>
      </c>
      <c r="K249" s="21"/>
      <c r="L249" s="11"/>
      <c r="M249" s="11"/>
      <c r="N249" s="11"/>
      <c r="O249" s="11"/>
      <c r="P249" s="27">
        <f>'[2]Since July 1, 2002'!U22</f>
        <v>0</v>
      </c>
      <c r="Q249" s="12"/>
    </row>
    <row r="250" spans="1:17" ht="15">
      <c r="A250" s="19" t="s">
        <v>15</v>
      </c>
      <c r="B250" s="11"/>
      <c r="C250" s="11"/>
      <c r="D250" s="11"/>
      <c r="E250" s="11"/>
      <c r="F250" s="51">
        <f>'[2]Since July 1, 2002'!G23</f>
        <v>1651680</v>
      </c>
      <c r="G250" s="51">
        <f>'[2]Since July 1, 2002'!I23</f>
        <v>639538.25</v>
      </c>
      <c r="I250" s="14">
        <f>'[2]Since July 1, 2002'!M23</f>
        <v>1012141.75</v>
      </c>
      <c r="J250" s="15">
        <f>'[2]Since July 1, 2002'!O23</f>
        <v>1651680</v>
      </c>
      <c r="K250" s="15"/>
      <c r="L250" s="11"/>
      <c r="M250" s="11"/>
      <c r="N250" s="11"/>
      <c r="O250" s="11"/>
      <c r="P250" s="15">
        <f>'[2]Since July 1, 2002'!U23</f>
        <v>0</v>
      </c>
      <c r="Q250" s="12"/>
    </row>
    <row r="251" spans="6:17" ht="15">
      <c r="F251" s="12"/>
      <c r="G251" s="12"/>
      <c r="J251" s="12"/>
      <c r="K251" s="12"/>
      <c r="P251" s="12"/>
      <c r="Q251" s="12"/>
    </row>
    <row r="252" spans="6:17" ht="15">
      <c r="F252" s="12"/>
      <c r="G252" s="12"/>
      <c r="J252" s="12"/>
      <c r="K252" s="12"/>
      <c r="P252" s="12"/>
      <c r="Q252" s="12"/>
    </row>
    <row r="253" spans="6:17" ht="15">
      <c r="F253" s="12"/>
      <c r="G253" s="12"/>
      <c r="J253" s="12"/>
      <c r="K253" s="12"/>
      <c r="P253" s="12"/>
      <c r="Q253" s="12"/>
    </row>
    <row r="254" spans="1:17" ht="18">
      <c r="A254" s="10" t="s">
        <v>20</v>
      </c>
      <c r="F254" s="12"/>
      <c r="G254" s="12"/>
      <c r="J254" s="12"/>
      <c r="K254" s="12"/>
      <c r="P254" s="12"/>
      <c r="Q254" s="12"/>
    </row>
    <row r="255" spans="1:18" ht="15">
      <c r="A255" s="13" t="s">
        <v>54</v>
      </c>
      <c r="B255" s="50">
        <f>'[2]Since July 1, 2002'!$C$28</f>
        <v>6776403</v>
      </c>
      <c r="C255" s="19" t="s">
        <v>71</v>
      </c>
      <c r="D255" s="50">
        <f>'[2]Since July 1, 2002'!E28</f>
        <v>38135933</v>
      </c>
      <c r="E255" s="75"/>
      <c r="F255" s="15">
        <f>'[2]Since July 1, 2002'!$G$28</f>
        <v>44912336</v>
      </c>
      <c r="G255" s="51">
        <f>'[2]Since July 1, 2002'!$I$28</f>
        <v>2919686.51</v>
      </c>
      <c r="I255" s="14">
        <f>'[2]Since July 1, 2002'!$M$28</f>
        <v>36684402.49</v>
      </c>
      <c r="J255" s="51">
        <f>'[2]Since July 1, 2002'!$O$28</f>
        <v>39604089</v>
      </c>
      <c r="K255" s="75"/>
      <c r="L255" s="36">
        <f>'[2]Since July 1, 2002'!$Q$28</f>
        <v>-1468156</v>
      </c>
      <c r="M255" s="19"/>
      <c r="N255" s="15">
        <f>'[2]Since July 1, 2002'!$S$28</f>
        <v>31844</v>
      </c>
      <c r="P255" s="15">
        <f>'[2]Since July 1, 2002'!U28</f>
        <v>5308247</v>
      </c>
      <c r="Q255" s="12"/>
      <c r="R255" s="50">
        <f>'[2]Since July 1, 2002'!W28</f>
        <v>-1500000</v>
      </c>
    </row>
    <row r="256" spans="1:17" ht="15">
      <c r="A256" s="13"/>
      <c r="B256" s="14"/>
      <c r="D256" s="14"/>
      <c r="E256" s="14"/>
      <c r="F256" s="14"/>
      <c r="G256" s="14"/>
      <c r="I256" s="14"/>
      <c r="J256" s="14"/>
      <c r="K256" s="14"/>
      <c r="L256" s="14"/>
      <c r="P256" s="15"/>
      <c r="Q256" s="12"/>
    </row>
    <row r="257" spans="2:17" ht="15">
      <c r="B257" s="14"/>
      <c r="D257" s="14"/>
      <c r="E257" s="14"/>
      <c r="F257" s="14"/>
      <c r="G257" s="14"/>
      <c r="I257" s="14"/>
      <c r="J257" s="14"/>
      <c r="K257" s="14"/>
      <c r="L257" s="14"/>
      <c r="P257" s="15"/>
      <c r="Q257" s="12"/>
    </row>
    <row r="258" spans="1:17" ht="15">
      <c r="A258" s="13"/>
      <c r="B258" s="14"/>
      <c r="D258" s="14"/>
      <c r="E258" s="14"/>
      <c r="F258" s="14"/>
      <c r="G258" s="14"/>
      <c r="I258" s="14"/>
      <c r="J258" s="14"/>
      <c r="K258" s="14"/>
      <c r="L258" s="14"/>
      <c r="P258" s="15"/>
      <c r="Q258" s="12"/>
    </row>
    <row r="259" spans="1:17" ht="15">
      <c r="A259" s="13"/>
      <c r="P259" s="12"/>
      <c r="Q259" s="12"/>
    </row>
    <row r="260" spans="16:17" ht="15">
      <c r="P260" s="12"/>
      <c r="Q260" s="12"/>
    </row>
    <row r="261" spans="1:17" ht="15">
      <c r="A261" s="13" t="s">
        <v>72</v>
      </c>
      <c r="Q261" s="12"/>
    </row>
    <row r="262" spans="1:17" ht="15">
      <c r="A262" s="3" t="s">
        <v>73</v>
      </c>
      <c r="Q262" s="12"/>
    </row>
    <row r="263" spans="1:17" ht="15">
      <c r="A263" s="34"/>
      <c r="Q263" s="12"/>
    </row>
    <row r="264" ht="15">
      <c r="Q264" s="12"/>
    </row>
    <row r="265" ht="15">
      <c r="Q265" s="12"/>
    </row>
    <row r="266" ht="15">
      <c r="Q266" s="12"/>
    </row>
    <row r="267" ht="15">
      <c r="Q267" s="12"/>
    </row>
    <row r="268" ht="15">
      <c r="Q268" s="12"/>
    </row>
    <row r="269" ht="15">
      <c r="Q269" s="12"/>
    </row>
    <row r="270" ht="15">
      <c r="Q270" s="12"/>
    </row>
    <row r="271" ht="15">
      <c r="Q271" s="12"/>
    </row>
    <row r="272" ht="15">
      <c r="Q272" s="12"/>
    </row>
    <row r="273" ht="15">
      <c r="Q273" s="12"/>
    </row>
    <row r="274" ht="15">
      <c r="Q274" s="12"/>
    </row>
    <row r="275" ht="15">
      <c r="Q275" s="12"/>
    </row>
    <row r="276" ht="15">
      <c r="Q276" s="12"/>
    </row>
    <row r="277" ht="15">
      <c r="Q277" s="12"/>
    </row>
    <row r="278" ht="15">
      <c r="Q278" s="12"/>
    </row>
    <row r="279" ht="15">
      <c r="Q279" s="12"/>
    </row>
    <row r="280" ht="15">
      <c r="Q280" s="12"/>
    </row>
    <row r="281" ht="15">
      <c r="Q281" s="12"/>
    </row>
    <row r="282" ht="15">
      <c r="Q282" s="12"/>
    </row>
    <row r="283" ht="15">
      <c r="Q283" s="12"/>
    </row>
    <row r="284" ht="15">
      <c r="Q284" s="12"/>
    </row>
    <row r="285" spans="1:17" ht="18">
      <c r="A285" s="76">
        <v>3</v>
      </c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</row>
    <row r="286" spans="1:17" ht="20.25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12"/>
    </row>
    <row r="287" spans="1:17" ht="20.25">
      <c r="A287" s="78" t="s">
        <v>37</v>
      </c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12"/>
    </row>
    <row r="288" spans="1:17" ht="20.25">
      <c r="A288" s="79" t="str">
        <f>$A$3</f>
        <v>FINANCIAL STATUS AS OF APRIL 30, 2007</v>
      </c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12"/>
    </row>
    <row r="289" spans="1:17" ht="15">
      <c r="A289" s="4"/>
      <c r="H289" s="5" t="str">
        <f>$H$4</f>
        <v>SFY 2007-08</v>
      </c>
      <c r="Q289" s="12"/>
    </row>
    <row r="290" spans="2:19" ht="15">
      <c r="B290" s="6">
        <v>-1</v>
      </c>
      <c r="C290" s="7"/>
      <c r="D290" s="6">
        <v>-2</v>
      </c>
      <c r="E290" s="6"/>
      <c r="F290" s="6">
        <v>-3</v>
      </c>
      <c r="G290" s="6">
        <v>-4</v>
      </c>
      <c r="H290" s="7"/>
      <c r="I290" s="6">
        <v>-5</v>
      </c>
      <c r="J290" s="6">
        <v>-6</v>
      </c>
      <c r="K290" s="6"/>
      <c r="L290" s="6">
        <v>-7</v>
      </c>
      <c r="M290" s="7"/>
      <c r="N290" s="38">
        <v>-8</v>
      </c>
      <c r="O290" s="7"/>
      <c r="P290" s="6">
        <v>-9</v>
      </c>
      <c r="Q290" s="12"/>
      <c r="R290" s="38">
        <v>-10</v>
      </c>
      <c r="S290" s="39"/>
    </row>
    <row r="291" spans="16:17" ht="15">
      <c r="P291" s="8" t="s">
        <v>0</v>
      </c>
      <c r="Q291" s="12"/>
    </row>
    <row r="292" spans="6:17" ht="15">
      <c r="F292" s="8" t="s">
        <v>0</v>
      </c>
      <c r="G292" s="8" t="s">
        <v>1</v>
      </c>
      <c r="I292" s="8" t="s">
        <v>2</v>
      </c>
      <c r="J292" s="8" t="s">
        <v>3</v>
      </c>
      <c r="K292" s="8"/>
      <c r="L292" s="8" t="str">
        <f>$L$7</f>
        <v>2007-2008</v>
      </c>
      <c r="N292" s="39" t="s">
        <v>2</v>
      </c>
      <c r="P292" s="8" t="s">
        <v>2</v>
      </c>
      <c r="Q292" s="12"/>
    </row>
    <row r="293" spans="2:18" ht="15">
      <c r="B293" s="8" t="s">
        <v>4</v>
      </c>
      <c r="D293" s="8" t="str">
        <f>$D$8</f>
        <v>2007-2008</v>
      </c>
      <c r="E293" s="8"/>
      <c r="F293" s="8" t="s">
        <v>2</v>
      </c>
      <c r="G293" s="8" t="s">
        <v>5</v>
      </c>
      <c r="I293" s="8" t="s">
        <v>5</v>
      </c>
      <c r="J293" s="8" t="s">
        <v>5</v>
      </c>
      <c r="K293" s="8"/>
      <c r="L293" s="8" t="s">
        <v>2</v>
      </c>
      <c r="N293" s="39" t="s">
        <v>48</v>
      </c>
      <c r="P293" s="8" t="s">
        <v>6</v>
      </c>
      <c r="Q293" s="12"/>
      <c r="R293" s="41" t="s">
        <v>49</v>
      </c>
    </row>
    <row r="294" spans="2:18" ht="15">
      <c r="B294" s="8" t="s">
        <v>7</v>
      </c>
      <c r="D294" s="8" t="s">
        <v>8</v>
      </c>
      <c r="E294" s="8"/>
      <c r="F294" s="8" t="s">
        <v>9</v>
      </c>
      <c r="G294" s="8" t="s">
        <v>10</v>
      </c>
      <c r="I294" s="8" t="s">
        <v>38</v>
      </c>
      <c r="J294" s="8" t="s">
        <v>11</v>
      </c>
      <c r="K294" s="8"/>
      <c r="L294" s="8" t="s">
        <v>70</v>
      </c>
      <c r="N294" s="39" t="s">
        <v>6</v>
      </c>
      <c r="P294" s="8" t="s">
        <v>42</v>
      </c>
      <c r="Q294" s="12"/>
      <c r="R294" s="41" t="s">
        <v>50</v>
      </c>
    </row>
    <row r="295" spans="2:18" ht="15">
      <c r="B295" s="9" t="str">
        <f>$B$10</f>
        <v>on 4/1/07</v>
      </c>
      <c r="D295" s="9" t="s">
        <v>9</v>
      </c>
      <c r="E295" s="9"/>
      <c r="F295" s="62" t="str">
        <f>$F$10</f>
        <v>2007-2008</v>
      </c>
      <c r="G295" s="62">
        <f>$G$10</f>
        <v>39202</v>
      </c>
      <c r="H295" s="29"/>
      <c r="I295" s="9" t="s">
        <v>39</v>
      </c>
      <c r="J295" s="9" t="s">
        <v>2</v>
      </c>
      <c r="K295" s="9"/>
      <c r="L295" s="9" t="s">
        <v>5</v>
      </c>
      <c r="M295" s="29"/>
      <c r="N295" s="40" t="str">
        <f>$N$10</f>
        <v>at 3/31/08</v>
      </c>
      <c r="P295" s="9" t="s">
        <v>39</v>
      </c>
      <c r="Q295" s="12"/>
      <c r="R295" s="40" t="s">
        <v>51</v>
      </c>
    </row>
    <row r="296" ht="15">
      <c r="Q296" s="12"/>
    </row>
    <row r="297" spans="1:17" ht="18">
      <c r="A297" s="10" t="s">
        <v>12</v>
      </c>
      <c r="B297" s="12"/>
      <c r="D297" s="12"/>
      <c r="E297" s="12"/>
      <c r="F297" s="12"/>
      <c r="G297" s="12"/>
      <c r="H297" s="12"/>
      <c r="I297" s="12"/>
      <c r="J297" s="12"/>
      <c r="K297" s="12"/>
      <c r="L297" s="12"/>
      <c r="P297" s="11"/>
      <c r="Q297" s="12"/>
    </row>
    <row r="298" spans="1:18" ht="15">
      <c r="A298" s="13" t="s">
        <v>13</v>
      </c>
      <c r="B298" s="51">
        <f>'[4]4-97RPT'!C13</f>
        <v>0</v>
      </c>
      <c r="D298" s="44"/>
      <c r="E298" s="14"/>
      <c r="F298" s="15">
        <f>'[4]4-97RPT'!G13</f>
        <v>0</v>
      </c>
      <c r="G298" s="51">
        <f>'[4]4-97RPT'!I13</f>
        <v>0</v>
      </c>
      <c r="H298" s="12"/>
      <c r="I298" s="15">
        <f>'[4]4-97RPT'!M13</f>
        <v>0</v>
      </c>
      <c r="J298" s="15">
        <f>'[4]4-97RPT'!O13</f>
        <v>0</v>
      </c>
      <c r="K298" s="15"/>
      <c r="L298" s="35">
        <f>'[4]4-97RPT'!Q13</f>
        <v>0</v>
      </c>
      <c r="N298" s="3">
        <f>'[4]4-97RPT'!S13</f>
        <v>0</v>
      </c>
      <c r="P298" s="16"/>
      <c r="Q298" s="12"/>
      <c r="R298" s="50">
        <f>'[4]4-97RPT'!W13</f>
        <v>0</v>
      </c>
    </row>
    <row r="299" spans="1:18" ht="15">
      <c r="A299" s="13" t="s">
        <v>14</v>
      </c>
      <c r="B299" s="52">
        <f>'[4]4-97RPT'!C14</f>
        <v>0</v>
      </c>
      <c r="D299" s="18"/>
      <c r="E299" s="28"/>
      <c r="F299" s="17">
        <f>'[4]4-97RPT'!G14</f>
        <v>0</v>
      </c>
      <c r="G299" s="53">
        <f>'[4]4-97RPT'!I14</f>
        <v>0</v>
      </c>
      <c r="H299" s="23"/>
      <c r="I299" s="27">
        <f>'[4]4-97RPT'!M14</f>
        <v>0</v>
      </c>
      <c r="J299" s="27">
        <f>'[4]4-97RPT'!O14</f>
        <v>0</v>
      </c>
      <c r="K299" s="27"/>
      <c r="L299" s="45">
        <f>'[4]4-97RPT'!Q14</f>
        <v>0</v>
      </c>
      <c r="M299" s="29"/>
      <c r="N299" s="29">
        <f>'[4]4-97RPT'!S14</f>
        <v>0</v>
      </c>
      <c r="P299" s="18"/>
      <c r="Q299" s="12"/>
      <c r="R299" s="56">
        <f>'[4]4-97RPT'!W14</f>
        <v>0</v>
      </c>
    </row>
    <row r="300" spans="1:18" ht="15">
      <c r="A300" s="19" t="s">
        <v>15</v>
      </c>
      <c r="B300" s="51">
        <f>'[4]4-97RPT'!C15</f>
        <v>0</v>
      </c>
      <c r="D300" s="18"/>
      <c r="E300" s="15"/>
      <c r="F300" s="15">
        <f>'[4]4-97RPT'!G15</f>
        <v>0</v>
      </c>
      <c r="G300" s="51">
        <f>'[4]4-97RPT'!I15</f>
        <v>0</v>
      </c>
      <c r="H300" s="12"/>
      <c r="I300" s="15">
        <f>'[4]4-97RPT'!M15</f>
        <v>0</v>
      </c>
      <c r="J300" s="15">
        <f>'[4]4-97RPT'!O15</f>
        <v>0</v>
      </c>
      <c r="K300" s="15"/>
      <c r="L300" s="35">
        <f>'[4]4-97RPT'!Q15</f>
        <v>0</v>
      </c>
      <c r="N300" s="3">
        <f>'[4]4-97RPT'!S15</f>
        <v>0</v>
      </c>
      <c r="P300" s="16"/>
      <c r="Q300" s="12"/>
      <c r="R300" s="50">
        <f>'[4]4-97RPT'!W15</f>
        <v>0</v>
      </c>
    </row>
    <row r="301" spans="6:17" ht="15">
      <c r="F301" s="12"/>
      <c r="G301" s="12"/>
      <c r="H301" s="12"/>
      <c r="I301" s="12"/>
      <c r="J301" s="12"/>
      <c r="K301" s="12"/>
      <c r="L301" s="12"/>
      <c r="Q301" s="12"/>
    </row>
    <row r="302" spans="6:17" ht="15">
      <c r="F302" s="12"/>
      <c r="G302" s="12"/>
      <c r="H302" s="12"/>
      <c r="I302" s="12"/>
      <c r="J302" s="12"/>
      <c r="K302" s="12"/>
      <c r="L302" s="12"/>
      <c r="Q302" s="12"/>
    </row>
    <row r="303" spans="10:17" ht="15">
      <c r="J303" s="5"/>
      <c r="K303" s="5"/>
      <c r="Q303" s="12"/>
    </row>
    <row r="304" spans="10:17" ht="15">
      <c r="J304" s="5"/>
      <c r="K304" s="5"/>
      <c r="Q304" s="12"/>
    </row>
    <row r="305" ht="15">
      <c r="Q305" s="12"/>
    </row>
    <row r="306" spans="1:17" ht="18">
      <c r="A306" s="10" t="s">
        <v>16</v>
      </c>
      <c r="B306" s="11"/>
      <c r="C306" s="11"/>
      <c r="D306" s="11"/>
      <c r="E306" s="11"/>
      <c r="L306" s="11"/>
      <c r="M306" s="11"/>
      <c r="N306" s="11"/>
      <c r="O306" s="11"/>
      <c r="Q306" s="12"/>
    </row>
    <row r="307" spans="1:17" ht="15">
      <c r="A307" s="24" t="s">
        <v>21</v>
      </c>
      <c r="B307" s="11"/>
      <c r="C307" s="11"/>
      <c r="D307" s="11"/>
      <c r="E307" s="11"/>
      <c r="F307" s="12"/>
      <c r="G307" s="12"/>
      <c r="H307" s="12"/>
      <c r="I307" s="12"/>
      <c r="J307" s="12"/>
      <c r="K307" s="12"/>
      <c r="L307" s="11"/>
      <c r="M307" s="11"/>
      <c r="N307" s="11"/>
      <c r="O307" s="11"/>
      <c r="Q307" s="12"/>
    </row>
    <row r="308" spans="1:17" ht="15">
      <c r="A308" s="13" t="s">
        <v>13</v>
      </c>
      <c r="B308" s="11"/>
      <c r="C308" s="11"/>
      <c r="D308" s="11"/>
      <c r="E308" s="11"/>
      <c r="F308" s="51">
        <f>'[4]4-97RPT'!G23</f>
        <v>38250000</v>
      </c>
      <c r="G308" s="51">
        <f>'[4]4-97RPT'!I23</f>
        <v>16013525</v>
      </c>
      <c r="H308" s="12"/>
      <c r="I308" s="15">
        <f>'[4]4-97RPT'!M23</f>
        <v>22236475</v>
      </c>
      <c r="J308" s="15">
        <f>'[4]4-97RPT'!O23</f>
        <v>38250000</v>
      </c>
      <c r="K308" s="15"/>
      <c r="L308" s="11"/>
      <c r="M308" s="11"/>
      <c r="N308" s="11"/>
      <c r="O308" s="11"/>
      <c r="P308" s="15">
        <f>'[4]4-97RPT'!U23</f>
        <v>0</v>
      </c>
      <c r="Q308" s="12"/>
    </row>
    <row r="309" spans="1:17" ht="15">
      <c r="A309" s="13" t="s">
        <v>14</v>
      </c>
      <c r="B309" s="11"/>
      <c r="C309" s="11"/>
      <c r="D309" s="11"/>
      <c r="E309" s="11"/>
      <c r="F309" s="51">
        <f>'[4]4-97RPT'!G24</f>
        <v>9250000</v>
      </c>
      <c r="G309" s="51">
        <f>'[4]4-97RPT'!I24</f>
        <v>3776572.6</v>
      </c>
      <c r="H309" s="12"/>
      <c r="I309" s="15">
        <f>'[4]4-97RPT'!M24</f>
        <v>5473427.4</v>
      </c>
      <c r="J309" s="15">
        <f>'[4]4-97RPT'!O24</f>
        <v>9250000</v>
      </c>
      <c r="K309" s="15"/>
      <c r="L309" s="11"/>
      <c r="M309" s="11"/>
      <c r="N309" s="11"/>
      <c r="O309" s="11"/>
      <c r="P309" s="15">
        <f>'[4]4-97RPT'!U24</f>
        <v>0</v>
      </c>
      <c r="Q309" s="12"/>
    </row>
    <row r="310" spans="1:17" ht="15">
      <c r="A310" s="13" t="s">
        <v>18</v>
      </c>
      <c r="B310" s="11"/>
      <c r="C310" s="11"/>
      <c r="D310" s="11"/>
      <c r="E310" s="11"/>
      <c r="F310" s="53">
        <f>'[4]4-97RPT'!G25</f>
        <v>23083000</v>
      </c>
      <c r="G310" s="53">
        <f>'[4]4-97RPT'!I25</f>
        <v>190908</v>
      </c>
      <c r="H310" s="23"/>
      <c r="I310" s="27">
        <f>'[4]4-97RPT'!M25</f>
        <v>22892092</v>
      </c>
      <c r="J310" s="27">
        <f>'[4]4-97RPT'!O25</f>
        <v>23083000</v>
      </c>
      <c r="K310" s="21"/>
      <c r="L310" s="11"/>
      <c r="M310" s="11"/>
      <c r="N310" s="11"/>
      <c r="O310" s="11"/>
      <c r="P310" s="27">
        <f>'[4]4-97RPT'!U25</f>
        <v>0</v>
      </c>
      <c r="Q310" s="12"/>
    </row>
    <row r="311" spans="1:17" ht="15">
      <c r="A311" s="19" t="s">
        <v>15</v>
      </c>
      <c r="B311" s="11"/>
      <c r="C311" s="11"/>
      <c r="D311" s="11"/>
      <c r="E311" s="11"/>
      <c r="F311" s="51">
        <f>'[4]4-97RPT'!G26</f>
        <v>70583000</v>
      </c>
      <c r="G311" s="51">
        <f>'[4]4-97RPT'!I26</f>
        <v>19981005.6</v>
      </c>
      <c r="H311" s="12"/>
      <c r="I311" s="15">
        <f>'[4]4-97RPT'!M26</f>
        <v>50601994.4</v>
      </c>
      <c r="J311" s="15">
        <f>'[4]4-97RPT'!O26</f>
        <v>70583000</v>
      </c>
      <c r="K311" s="15"/>
      <c r="L311" s="11"/>
      <c r="M311" s="11"/>
      <c r="N311" s="11"/>
      <c r="O311" s="11"/>
      <c r="P311" s="15">
        <f>'[4]4-97RPT'!U26</f>
        <v>0</v>
      </c>
      <c r="Q311" s="12"/>
    </row>
    <row r="312" spans="2:17" ht="15">
      <c r="B312" s="12"/>
      <c r="Q312" s="12"/>
    </row>
    <row r="313" spans="1:17" ht="15">
      <c r="A313" s="24" t="s">
        <v>19</v>
      </c>
      <c r="B313" s="11"/>
      <c r="C313" s="11"/>
      <c r="D313" s="11"/>
      <c r="E313" s="11"/>
      <c r="L313" s="11"/>
      <c r="M313" s="11"/>
      <c r="N313" s="11"/>
      <c r="O313" s="11"/>
      <c r="Q313" s="12"/>
    </row>
    <row r="314" spans="1:17" ht="15">
      <c r="A314" s="13" t="s">
        <v>13</v>
      </c>
      <c r="B314" s="11"/>
      <c r="C314" s="11"/>
      <c r="D314" s="11"/>
      <c r="E314" s="11"/>
      <c r="F314" s="51">
        <f>'[4]4-97RPT'!G29</f>
        <v>10219994</v>
      </c>
      <c r="G314" s="51">
        <f>'[4]4-97RPT'!I29</f>
        <v>5194263.239999999</v>
      </c>
      <c r="H314" s="12"/>
      <c r="I314" s="15">
        <f>'[4]4-97RPT'!M29</f>
        <v>5025730.760000001</v>
      </c>
      <c r="J314" s="15">
        <f>'[4]4-97RPT'!O29</f>
        <v>10219994</v>
      </c>
      <c r="K314" s="15"/>
      <c r="L314" s="11"/>
      <c r="M314" s="11"/>
      <c r="N314" s="11"/>
      <c r="O314" s="11"/>
      <c r="P314" s="15">
        <f>'[4]4-97RPT'!U29</f>
        <v>0</v>
      </c>
      <c r="Q314" s="12"/>
    </row>
    <row r="315" spans="1:17" ht="15">
      <c r="A315" s="13" t="s">
        <v>14</v>
      </c>
      <c r="B315" s="11"/>
      <c r="C315" s="11"/>
      <c r="D315" s="11"/>
      <c r="E315" s="11"/>
      <c r="F315" s="51">
        <f>'[4]4-97RPT'!G30</f>
        <v>8104819</v>
      </c>
      <c r="G315" s="51">
        <f>'[4]4-97RPT'!I30</f>
        <v>2375416</v>
      </c>
      <c r="H315" s="12"/>
      <c r="I315" s="15">
        <f>'[4]4-97RPT'!M30</f>
        <v>5729403</v>
      </c>
      <c r="J315" s="15">
        <f>'[4]4-97RPT'!O30</f>
        <v>8104819</v>
      </c>
      <c r="K315" s="15"/>
      <c r="L315" s="11"/>
      <c r="M315" s="11"/>
      <c r="N315" s="11"/>
      <c r="O315" s="11"/>
      <c r="P315" s="15">
        <f>'[4]4-97RPT'!U30</f>
        <v>0</v>
      </c>
      <c r="Q315" s="12"/>
    </row>
    <row r="316" spans="1:17" ht="15">
      <c r="A316" s="13" t="s">
        <v>18</v>
      </c>
      <c r="B316" s="11"/>
      <c r="C316" s="11"/>
      <c r="D316" s="11"/>
      <c r="E316" s="11"/>
      <c r="F316" s="53">
        <f>'[4]4-97RPT'!G31</f>
        <v>12050558</v>
      </c>
      <c r="G316" s="53">
        <f>'[4]4-97RPT'!I31</f>
        <v>2716040</v>
      </c>
      <c r="H316" s="23"/>
      <c r="I316" s="27">
        <f>'[4]4-97RPT'!M31</f>
        <v>9334518</v>
      </c>
      <c r="J316" s="27">
        <f>'[4]4-97RPT'!O31</f>
        <v>12050558</v>
      </c>
      <c r="K316" s="21"/>
      <c r="L316" s="11"/>
      <c r="M316" s="11"/>
      <c r="N316" s="11"/>
      <c r="O316" s="11"/>
      <c r="P316" s="27">
        <f>'[4]4-97RPT'!U31</f>
        <v>0</v>
      </c>
      <c r="Q316" s="12"/>
    </row>
    <row r="317" spans="1:17" ht="15">
      <c r="A317" s="19" t="s">
        <v>15</v>
      </c>
      <c r="B317" s="11"/>
      <c r="C317" s="11"/>
      <c r="D317" s="11"/>
      <c r="E317" s="11"/>
      <c r="F317" s="51">
        <f>'[4]4-97RPT'!G32</f>
        <v>30375371</v>
      </c>
      <c r="G317" s="51">
        <f>'[4]4-97RPT'!I32</f>
        <v>10285719.239999998</v>
      </c>
      <c r="H317" s="12"/>
      <c r="I317" s="15">
        <f>'[4]4-97RPT'!M32</f>
        <v>20089651.76</v>
      </c>
      <c r="J317" s="15">
        <f>'[4]4-97RPT'!O32</f>
        <v>30375371</v>
      </c>
      <c r="K317" s="15"/>
      <c r="L317" s="11"/>
      <c r="M317" s="11"/>
      <c r="N317" s="11"/>
      <c r="O317" s="11"/>
      <c r="P317" s="15">
        <f>'[4]4-97RPT'!U32</f>
        <v>0</v>
      </c>
      <c r="Q317" s="12"/>
    </row>
    <row r="318" spans="2:17" ht="15">
      <c r="B318" s="12"/>
      <c r="F318" s="12"/>
      <c r="G318" s="12"/>
      <c r="H318" s="12"/>
      <c r="I318" s="12"/>
      <c r="J318" s="12"/>
      <c r="K318" s="12"/>
      <c r="P318" s="12"/>
      <c r="Q318" s="12"/>
    </row>
    <row r="319" spans="2:17" ht="15">
      <c r="B319" s="12"/>
      <c r="F319" s="12"/>
      <c r="G319" s="12"/>
      <c r="H319" s="12"/>
      <c r="I319" s="12"/>
      <c r="J319" s="12"/>
      <c r="K319" s="12"/>
      <c r="P319" s="12"/>
      <c r="Q319" s="12"/>
    </row>
    <row r="320" spans="1:17" ht="18">
      <c r="A320" s="31" t="s">
        <v>20</v>
      </c>
      <c r="B320" s="12"/>
      <c r="F320" s="12"/>
      <c r="G320" s="12"/>
      <c r="H320" s="12"/>
      <c r="I320" s="12"/>
      <c r="J320" s="12"/>
      <c r="K320" s="12"/>
      <c r="P320" s="12"/>
      <c r="Q320" s="12"/>
    </row>
    <row r="321" spans="1:18" ht="15">
      <c r="A321" s="32" t="s">
        <v>26</v>
      </c>
      <c r="B321" s="51">
        <f>'[4]4-97RPT'!C36</f>
        <v>181195</v>
      </c>
      <c r="D321" s="50">
        <f>'[4]4-97RPT'!E36</f>
        <v>126000</v>
      </c>
      <c r="E321" s="14"/>
      <c r="F321" s="15">
        <f>'[4]4-97RPT'!G36</f>
        <v>307195</v>
      </c>
      <c r="G321" s="51">
        <f>'[4]4-97RPT'!I36</f>
        <v>837</v>
      </c>
      <c r="H321" s="12"/>
      <c r="I321" s="15">
        <f>'[4]4-97RPT'!M36</f>
        <v>184163</v>
      </c>
      <c r="J321" s="51">
        <f>'[4]4-97RPT'!O36</f>
        <v>185000</v>
      </c>
      <c r="K321" s="51"/>
      <c r="L321" s="15">
        <f>'[4]4-97RPT'!Q36</f>
        <v>-59000</v>
      </c>
      <c r="M321" s="39" t="s">
        <v>43</v>
      </c>
      <c r="N321" s="3">
        <f>'[4]4-97RPT'!S36</f>
        <v>126000</v>
      </c>
      <c r="P321" s="15">
        <f>'[4]4-97RPT'!U36</f>
        <v>122195</v>
      </c>
      <c r="Q321" s="12"/>
      <c r="R321" s="50">
        <f>'[4]4-97RPT'!W36</f>
        <v>-185000</v>
      </c>
    </row>
    <row r="322" spans="1:18" ht="15">
      <c r="A322" s="13" t="s">
        <v>27</v>
      </c>
      <c r="B322" s="51"/>
      <c r="D322" s="50"/>
      <c r="F322" s="15"/>
      <c r="G322" s="51"/>
      <c r="H322" s="12"/>
      <c r="I322" s="15"/>
      <c r="J322" s="51"/>
      <c r="K322" s="51"/>
      <c r="L322" s="15"/>
      <c r="P322" s="15"/>
      <c r="Q322" s="12"/>
      <c r="R322" s="50"/>
    </row>
    <row r="323" spans="1:18" ht="15">
      <c r="A323" s="13" t="s">
        <v>28</v>
      </c>
      <c r="B323" s="51">
        <f>'[4]4-97RPT'!C38</f>
        <v>0</v>
      </c>
      <c r="D323" s="50">
        <f>'[4]4-97RPT'!E38</f>
        <v>9910000</v>
      </c>
      <c r="E323" s="14"/>
      <c r="F323" s="15">
        <f>'[4]4-97RPT'!G38</f>
        <v>9910000</v>
      </c>
      <c r="G323" s="51">
        <f>'[4]4-97RPT'!I38</f>
        <v>416834</v>
      </c>
      <c r="H323" s="12"/>
      <c r="I323" s="15">
        <f>'[4]4-97RPT'!M38</f>
        <v>9493166</v>
      </c>
      <c r="J323" s="51">
        <f>'[4]4-97RPT'!O38</f>
        <v>9910000</v>
      </c>
      <c r="K323" s="51"/>
      <c r="L323" s="15">
        <f>'[4]4-97RPT'!Q38</f>
        <v>0</v>
      </c>
      <c r="N323" s="3">
        <f>'[4]4-97RPT'!S38</f>
        <v>0</v>
      </c>
      <c r="P323" s="15">
        <f>'[4]4-97RPT'!U38</f>
        <v>0</v>
      </c>
      <c r="Q323" s="12"/>
      <c r="R323" s="50">
        <f>'[4]4-97RPT'!W38</f>
        <v>0</v>
      </c>
    </row>
    <row r="324" spans="1:18" ht="15">
      <c r="A324" s="13" t="s">
        <v>29</v>
      </c>
      <c r="B324" s="51"/>
      <c r="D324" s="50"/>
      <c r="F324" s="15"/>
      <c r="G324" s="51"/>
      <c r="H324" s="12"/>
      <c r="I324" s="15"/>
      <c r="J324" s="51"/>
      <c r="K324" s="51"/>
      <c r="L324" s="15"/>
      <c r="P324" s="15"/>
      <c r="Q324" s="12"/>
      <c r="R324" s="50"/>
    </row>
    <row r="325" spans="1:18" ht="15">
      <c r="A325" s="13" t="s">
        <v>30</v>
      </c>
      <c r="B325" s="51">
        <f>'[4]4-97RPT'!C40</f>
        <v>0</v>
      </c>
      <c r="D325" s="50">
        <f>'[4]4-97RPT'!E40</f>
        <v>9357518</v>
      </c>
      <c r="E325" s="14"/>
      <c r="F325" s="15">
        <f>'[4]4-97RPT'!G40</f>
        <v>9357518</v>
      </c>
      <c r="G325" s="51">
        <f>'[4]4-97RPT'!I40</f>
        <v>359359</v>
      </c>
      <c r="H325" s="12"/>
      <c r="I325" s="15">
        <f>'[4]4-97RPT'!M40</f>
        <v>8998159</v>
      </c>
      <c r="J325" s="51">
        <f>'[4]4-97RPT'!O40</f>
        <v>9357518</v>
      </c>
      <c r="K325" s="51"/>
      <c r="L325" s="15">
        <f>'[4]4-97RPT'!Q40</f>
        <v>0</v>
      </c>
      <c r="N325" s="3">
        <f>'[4]4-97RPT'!S40</f>
        <v>0</v>
      </c>
      <c r="P325" s="15">
        <f>'[4]4-97RPT'!U40</f>
        <v>0</v>
      </c>
      <c r="Q325" s="12"/>
      <c r="R325" s="50">
        <f>'[4]4-97RPT'!W40</f>
        <v>0</v>
      </c>
    </row>
    <row r="326" spans="1:18" ht="15">
      <c r="A326" s="13" t="s">
        <v>31</v>
      </c>
      <c r="B326" s="51"/>
      <c r="D326" s="50"/>
      <c r="F326" s="15"/>
      <c r="G326" s="51"/>
      <c r="H326" s="12"/>
      <c r="I326" s="15"/>
      <c r="J326" s="51"/>
      <c r="K326" s="51"/>
      <c r="L326" s="15"/>
      <c r="P326" s="15"/>
      <c r="Q326" s="12"/>
      <c r="R326" s="50"/>
    </row>
    <row r="327" spans="1:18" ht="15">
      <c r="A327" s="13" t="s">
        <v>32</v>
      </c>
      <c r="B327" s="51">
        <f>'[4]4-97RPT'!C42</f>
        <v>0</v>
      </c>
      <c r="D327" s="50">
        <f>'[4]4-97RPT'!E42</f>
        <v>0</v>
      </c>
      <c r="E327" s="14"/>
      <c r="F327" s="15">
        <f>'[4]4-97RPT'!G42</f>
        <v>0</v>
      </c>
      <c r="G327" s="51">
        <f>'[4]4-97RPT'!I42</f>
        <v>0</v>
      </c>
      <c r="H327" s="12"/>
      <c r="I327" s="15">
        <f>'[4]4-97RPT'!M42</f>
        <v>0</v>
      </c>
      <c r="J327" s="51">
        <f>'[4]4-97RPT'!O42</f>
        <v>0</v>
      </c>
      <c r="K327" s="51"/>
      <c r="L327" s="15">
        <f>'[4]4-97RPT'!Q42</f>
        <v>0</v>
      </c>
      <c r="N327" s="3">
        <f>'[4]4-97RPT'!S42</f>
        <v>0</v>
      </c>
      <c r="P327" s="15">
        <f>'[4]4-97RPT'!U42</f>
        <v>0</v>
      </c>
      <c r="Q327" s="12"/>
      <c r="R327" s="50">
        <f>'[4]4-97RPT'!W42</f>
        <v>0</v>
      </c>
    </row>
    <row r="328" spans="1:18" ht="15">
      <c r="A328" s="13"/>
      <c r="B328" s="51"/>
      <c r="D328" s="50"/>
      <c r="E328" s="14"/>
      <c r="F328" s="15"/>
      <c r="G328" s="51"/>
      <c r="H328" s="12"/>
      <c r="I328" s="15"/>
      <c r="J328" s="51"/>
      <c r="K328" s="51"/>
      <c r="L328" s="15"/>
      <c r="P328" s="15"/>
      <c r="Q328" s="12"/>
      <c r="R328" s="50"/>
    </row>
    <row r="329" spans="1:18" ht="15">
      <c r="A329" s="13"/>
      <c r="B329" s="51"/>
      <c r="D329" s="50"/>
      <c r="E329" s="14"/>
      <c r="F329" s="15"/>
      <c r="G329" s="51"/>
      <c r="H329" s="12"/>
      <c r="I329" s="15"/>
      <c r="J329" s="51"/>
      <c r="K329" s="51"/>
      <c r="L329" s="15"/>
      <c r="P329" s="15"/>
      <c r="Q329" s="12"/>
      <c r="R329" s="50"/>
    </row>
    <row r="330" spans="2:18" ht="15">
      <c r="B330" s="51"/>
      <c r="D330" s="50"/>
      <c r="E330" s="14"/>
      <c r="F330" s="15"/>
      <c r="G330" s="51"/>
      <c r="H330" s="12"/>
      <c r="I330" s="15"/>
      <c r="J330" s="51"/>
      <c r="K330" s="51"/>
      <c r="L330" s="15"/>
      <c r="P330" s="15"/>
      <c r="Q330" s="12"/>
      <c r="R330" s="50"/>
    </row>
    <row r="331" spans="2:18" ht="15">
      <c r="B331" s="51"/>
      <c r="D331" s="50"/>
      <c r="E331" s="14"/>
      <c r="F331" s="15"/>
      <c r="G331" s="51"/>
      <c r="H331" s="12"/>
      <c r="I331" s="15"/>
      <c r="J331" s="51"/>
      <c r="K331" s="51"/>
      <c r="L331" s="15"/>
      <c r="P331" s="15"/>
      <c r="Q331" s="12"/>
      <c r="R331" s="50"/>
    </row>
    <row r="332" spans="2:18" ht="15">
      <c r="B332" s="51"/>
      <c r="D332" s="50"/>
      <c r="E332" s="14"/>
      <c r="F332" s="15"/>
      <c r="G332" s="51"/>
      <c r="H332" s="12"/>
      <c r="I332" s="15"/>
      <c r="J332" s="51"/>
      <c r="K332" s="51"/>
      <c r="L332" s="15"/>
      <c r="P332" s="15"/>
      <c r="Q332" s="12"/>
      <c r="R332" s="50"/>
    </row>
    <row r="333" spans="1:18" ht="15">
      <c r="A333" s="3" t="s">
        <v>77</v>
      </c>
      <c r="B333" s="51"/>
      <c r="D333" s="50"/>
      <c r="E333" s="14"/>
      <c r="F333" s="15"/>
      <c r="G333" s="51"/>
      <c r="H333" s="12"/>
      <c r="I333" s="15"/>
      <c r="J333" s="51"/>
      <c r="K333" s="51"/>
      <c r="L333" s="15"/>
      <c r="P333" s="15"/>
      <c r="Q333" s="12"/>
      <c r="R333" s="50"/>
    </row>
    <row r="334" spans="2:18" ht="15">
      <c r="B334" s="51"/>
      <c r="D334" s="50"/>
      <c r="E334" s="14"/>
      <c r="F334" s="15"/>
      <c r="G334" s="51"/>
      <c r="H334" s="12"/>
      <c r="I334" s="15"/>
      <c r="J334" s="51"/>
      <c r="K334" s="51"/>
      <c r="L334" s="15"/>
      <c r="P334" s="15"/>
      <c r="Q334" s="12"/>
      <c r="R334" s="50"/>
    </row>
    <row r="335" spans="2:18" ht="15">
      <c r="B335" s="51"/>
      <c r="D335" s="50"/>
      <c r="E335" s="14"/>
      <c r="F335" s="15"/>
      <c r="G335" s="51"/>
      <c r="H335" s="12"/>
      <c r="I335" s="15"/>
      <c r="J335" s="51"/>
      <c r="K335" s="51"/>
      <c r="L335" s="15"/>
      <c r="P335" s="15"/>
      <c r="Q335" s="12"/>
      <c r="R335" s="50"/>
    </row>
    <row r="336" spans="2:18" ht="15">
      <c r="B336" s="51"/>
      <c r="D336" s="50"/>
      <c r="E336" s="14"/>
      <c r="F336" s="15"/>
      <c r="G336" s="51"/>
      <c r="H336" s="12"/>
      <c r="I336" s="15"/>
      <c r="J336" s="51"/>
      <c r="K336" s="51"/>
      <c r="L336" s="15"/>
      <c r="P336" s="15"/>
      <c r="Q336" s="12"/>
      <c r="R336" s="50"/>
    </row>
    <row r="337" spans="2:18" ht="15">
      <c r="B337" s="51"/>
      <c r="D337" s="50"/>
      <c r="E337" s="14"/>
      <c r="F337" s="15"/>
      <c r="G337" s="51"/>
      <c r="H337" s="12"/>
      <c r="I337" s="15"/>
      <c r="J337" s="51"/>
      <c r="K337" s="51"/>
      <c r="L337" s="15"/>
      <c r="P337" s="15"/>
      <c r="Q337" s="12"/>
      <c r="R337" s="50"/>
    </row>
    <row r="338" spans="2:18" ht="15">
      <c r="B338" s="51"/>
      <c r="D338" s="50"/>
      <c r="E338" s="14"/>
      <c r="F338" s="15"/>
      <c r="G338" s="51"/>
      <c r="H338" s="12"/>
      <c r="I338" s="15"/>
      <c r="J338" s="51"/>
      <c r="K338" s="51"/>
      <c r="L338" s="15"/>
      <c r="P338" s="15"/>
      <c r="Q338" s="12"/>
      <c r="R338" s="50"/>
    </row>
    <row r="339" spans="2:18" ht="15">
      <c r="B339" s="51"/>
      <c r="D339" s="50"/>
      <c r="E339" s="14"/>
      <c r="F339" s="15"/>
      <c r="G339" s="51"/>
      <c r="H339" s="12"/>
      <c r="I339" s="15"/>
      <c r="J339" s="51"/>
      <c r="K339" s="51"/>
      <c r="L339" s="15"/>
      <c r="P339" s="15"/>
      <c r="Q339" s="12"/>
      <c r="R339" s="50"/>
    </row>
    <row r="340" spans="2:18" ht="15">
      <c r="B340" s="51"/>
      <c r="D340" s="50"/>
      <c r="E340" s="14"/>
      <c r="F340" s="15"/>
      <c r="G340" s="51"/>
      <c r="H340" s="12"/>
      <c r="I340" s="15"/>
      <c r="J340" s="51"/>
      <c r="K340" s="51"/>
      <c r="L340" s="15"/>
      <c r="P340" s="15"/>
      <c r="Q340" s="12"/>
      <c r="R340" s="50"/>
    </row>
    <row r="341" spans="2:18" ht="15">
      <c r="B341" s="51"/>
      <c r="D341" s="50"/>
      <c r="E341" s="14"/>
      <c r="F341" s="15"/>
      <c r="G341" s="51"/>
      <c r="H341" s="12"/>
      <c r="I341" s="15"/>
      <c r="J341" s="51"/>
      <c r="K341" s="51"/>
      <c r="L341" s="15"/>
      <c r="P341" s="15"/>
      <c r="Q341" s="12"/>
      <c r="R341" s="50"/>
    </row>
    <row r="342" spans="2:18" ht="15">
      <c r="B342" s="51"/>
      <c r="D342" s="50"/>
      <c r="E342" s="14"/>
      <c r="F342" s="15"/>
      <c r="G342" s="51"/>
      <c r="H342" s="12"/>
      <c r="I342" s="15"/>
      <c r="J342" s="51"/>
      <c r="K342" s="51"/>
      <c r="L342" s="15"/>
      <c r="P342" s="15"/>
      <c r="Q342" s="12"/>
      <c r="R342" s="50"/>
    </row>
    <row r="343" spans="1:18" ht="18">
      <c r="A343" s="76">
        <v>2</v>
      </c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50"/>
    </row>
    <row r="344" spans="1:17" ht="20.25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</row>
    <row r="345" spans="1:17" ht="20.25">
      <c r="A345" s="78" t="s">
        <v>55</v>
      </c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</row>
    <row r="346" spans="1:17" ht="20.25">
      <c r="A346" s="78" t="str">
        <f>$A$3</f>
        <v>FINANCIAL STATUS AS OF APRIL 30, 2007</v>
      </c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</row>
    <row r="347" spans="1:8" ht="15">
      <c r="A347" s="4"/>
      <c r="H347" s="68" t="str">
        <f>$H$4</f>
        <v>SFY 2007-08</v>
      </c>
    </row>
    <row r="348" spans="2:16" ht="15">
      <c r="B348" s="6">
        <v>-1</v>
      </c>
      <c r="C348" s="7"/>
      <c r="D348" s="6">
        <v>-2</v>
      </c>
      <c r="E348" s="6"/>
      <c r="F348" s="6">
        <v>-3</v>
      </c>
      <c r="G348" s="6">
        <v>-4</v>
      </c>
      <c r="H348" s="7"/>
      <c r="I348" s="6">
        <v>-5</v>
      </c>
      <c r="J348" s="6">
        <v>-6</v>
      </c>
      <c r="K348" s="6"/>
      <c r="L348" s="6">
        <v>-7</v>
      </c>
      <c r="M348" s="7"/>
      <c r="N348" s="38">
        <v>-8</v>
      </c>
      <c r="O348" s="7"/>
      <c r="P348" s="6">
        <v>-9</v>
      </c>
    </row>
    <row r="349" ht="15">
      <c r="P349" s="8" t="s">
        <v>0</v>
      </c>
    </row>
    <row r="350" spans="6:16" ht="15">
      <c r="F350" s="8" t="s">
        <v>0</v>
      </c>
      <c r="G350" s="8" t="s">
        <v>1</v>
      </c>
      <c r="I350" s="8" t="s">
        <v>2</v>
      </c>
      <c r="J350" s="8" t="s">
        <v>3</v>
      </c>
      <c r="K350" s="8"/>
      <c r="L350" s="8" t="str">
        <f>$L$7</f>
        <v>2007-2008</v>
      </c>
      <c r="N350" s="39" t="s">
        <v>2</v>
      </c>
      <c r="P350" s="8" t="s">
        <v>2</v>
      </c>
    </row>
    <row r="351" spans="2:16" ht="15">
      <c r="B351" s="8" t="s">
        <v>4</v>
      </c>
      <c r="D351" s="8" t="str">
        <f>$D$8</f>
        <v>2007-2008</v>
      </c>
      <c r="E351" s="8"/>
      <c r="F351" s="8" t="s">
        <v>2</v>
      </c>
      <c r="G351" s="8" t="s">
        <v>5</v>
      </c>
      <c r="I351" s="8" t="s">
        <v>5</v>
      </c>
      <c r="J351" s="8" t="s">
        <v>5</v>
      </c>
      <c r="K351" s="8"/>
      <c r="L351" s="8" t="s">
        <v>2</v>
      </c>
      <c r="N351" s="39" t="s">
        <v>48</v>
      </c>
      <c r="P351" s="8" t="s">
        <v>6</v>
      </c>
    </row>
    <row r="352" spans="2:16" ht="15">
      <c r="B352" s="8" t="s">
        <v>7</v>
      </c>
      <c r="D352" s="8" t="s">
        <v>8</v>
      </c>
      <c r="E352" s="8"/>
      <c r="F352" s="8" t="s">
        <v>9</v>
      </c>
      <c r="G352" s="8" t="s">
        <v>10</v>
      </c>
      <c r="I352" s="8" t="s">
        <v>38</v>
      </c>
      <c r="J352" s="8" t="s">
        <v>11</v>
      </c>
      <c r="K352" s="8"/>
      <c r="L352" s="8" t="s">
        <v>70</v>
      </c>
      <c r="N352" s="39" t="s">
        <v>6</v>
      </c>
      <c r="P352" s="8" t="s">
        <v>42</v>
      </c>
    </row>
    <row r="353" spans="2:16" ht="15">
      <c r="B353" s="9" t="str">
        <f>$B$10</f>
        <v>on 4/1/07</v>
      </c>
      <c r="D353" s="9" t="s">
        <v>9</v>
      </c>
      <c r="E353" s="9"/>
      <c r="F353" s="9" t="str">
        <f>$F$10</f>
        <v>2007-2008</v>
      </c>
      <c r="G353" s="62">
        <f>$G$10</f>
        <v>39202</v>
      </c>
      <c r="H353" s="29"/>
      <c r="I353" s="9" t="s">
        <v>39</v>
      </c>
      <c r="J353" s="9" t="s">
        <v>2</v>
      </c>
      <c r="K353" s="9"/>
      <c r="L353" s="9" t="s">
        <v>5</v>
      </c>
      <c r="M353" s="29"/>
      <c r="N353" s="40" t="str">
        <f>$N$10</f>
        <v>at 3/31/08</v>
      </c>
      <c r="P353" s="9" t="s">
        <v>39</v>
      </c>
    </row>
    <row r="354" ht="15">
      <c r="N354" s="41"/>
    </row>
    <row r="355" spans="1:16" ht="18">
      <c r="A355" s="10" t="s">
        <v>12</v>
      </c>
      <c r="B355" s="12"/>
      <c r="D355" s="11"/>
      <c r="E355" s="12"/>
      <c r="G355" s="12"/>
      <c r="H355" s="12"/>
      <c r="I355" s="12"/>
      <c r="J355" s="12"/>
      <c r="K355" s="12"/>
      <c r="L355" s="12"/>
      <c r="M355" s="12"/>
      <c r="N355" s="22"/>
      <c r="O355" s="12"/>
      <c r="P355" s="11"/>
    </row>
    <row r="356" spans="1:18" ht="15">
      <c r="A356" s="13" t="s">
        <v>13</v>
      </c>
      <c r="B356" s="12">
        <f>B13+B69+B127+B183+B240+B298</f>
        <v>33610600</v>
      </c>
      <c r="C356" s="12"/>
      <c r="D356" s="16"/>
      <c r="E356" s="15"/>
      <c r="F356" s="12">
        <f>F13+F69+F127+F183+F240+F298</f>
        <v>33610600</v>
      </c>
      <c r="G356" s="15">
        <f>G13+G69+G127+G183+G240+G298</f>
        <v>2404549.3800000004</v>
      </c>
      <c r="H356" s="12"/>
      <c r="I356" s="15">
        <f>I13+I69+I127+I183+I240+I298</f>
        <v>31206050.619999997</v>
      </c>
      <c r="J356" s="15">
        <f>I356+G356</f>
        <v>33610600</v>
      </c>
      <c r="K356" s="15"/>
      <c r="L356" s="15">
        <f>L13+L69+L127+L183+L240+L298</f>
        <v>0</v>
      </c>
      <c r="M356" s="12"/>
      <c r="N356" s="15">
        <f>N13+N69+N127+N183+N240+N298</f>
        <v>0</v>
      </c>
      <c r="O356" s="12"/>
      <c r="P356" s="16"/>
      <c r="Q356" s="12"/>
      <c r="R356" s="12"/>
    </row>
    <row r="357" spans="1:18" ht="15">
      <c r="A357" s="13" t="s">
        <v>14</v>
      </c>
      <c r="B357" s="12">
        <f>B14+B70+B128+B184+B241+B299+B129</f>
        <v>24380400</v>
      </c>
      <c r="C357" s="72"/>
      <c r="D357" s="18"/>
      <c r="E357" s="21"/>
      <c r="F357" s="12">
        <f>F14+F70+F128+F184+F241+F299+F129+1</f>
        <v>24380401</v>
      </c>
      <c r="G357" s="21">
        <f>G14+G70+SUM(G128:G129)+G184+G241+G299</f>
        <v>111020.29999999999</v>
      </c>
      <c r="H357" s="12"/>
      <c r="I357" s="12">
        <f>I14+I70+I128+I184+I241+I299+I129+1</f>
        <v>24269380.7</v>
      </c>
      <c r="J357" s="12">
        <f>J14+J70+J128+J184+J241+J299+J129+1</f>
        <v>24380401</v>
      </c>
      <c r="K357" s="21"/>
      <c r="L357" s="12">
        <f>L14+L70+L128+L184+L241+L299+L129</f>
        <v>0</v>
      </c>
      <c r="M357" s="12"/>
      <c r="N357" s="12">
        <f>N14+N70+N128+N184+N241+N299+N129</f>
        <v>0</v>
      </c>
      <c r="O357" s="12"/>
      <c r="P357" s="18"/>
      <c r="Q357" s="12"/>
      <c r="R357" s="12"/>
    </row>
    <row r="358" spans="1:18" ht="15">
      <c r="A358" s="19"/>
      <c r="B358" s="12"/>
      <c r="C358" s="12"/>
      <c r="D358" s="16"/>
      <c r="E358" s="15"/>
      <c r="F358" s="15"/>
      <c r="G358" s="15"/>
      <c r="H358" s="12"/>
      <c r="I358" s="15"/>
      <c r="J358" s="15"/>
      <c r="K358" s="15"/>
      <c r="L358" s="36"/>
      <c r="M358" s="12"/>
      <c r="N358" s="12"/>
      <c r="O358" s="12"/>
      <c r="P358" s="16"/>
      <c r="Q358" s="12"/>
      <c r="R358" s="12"/>
    </row>
    <row r="359" spans="1:18" ht="15">
      <c r="A359" s="3" t="s">
        <v>56</v>
      </c>
      <c r="B359" s="23">
        <f>B29</f>
        <v>1900000</v>
      </c>
      <c r="C359" s="72"/>
      <c r="D359" s="18"/>
      <c r="E359" s="21"/>
      <c r="F359" s="70">
        <f>F29</f>
        <v>1900000</v>
      </c>
      <c r="G359" s="70">
        <f>G29</f>
        <v>0</v>
      </c>
      <c r="H359" s="70"/>
      <c r="I359" s="70">
        <f>I29</f>
        <v>1900000</v>
      </c>
      <c r="J359" s="70">
        <f>J29</f>
        <v>1900000</v>
      </c>
      <c r="K359" s="70"/>
      <c r="L359" s="70">
        <f>L29</f>
        <v>0</v>
      </c>
      <c r="M359" s="23"/>
      <c r="N359" s="70">
        <f>N29</f>
        <v>0</v>
      </c>
      <c r="O359" s="22"/>
      <c r="P359" s="18"/>
      <c r="Q359" s="12"/>
      <c r="R359" s="12"/>
    </row>
    <row r="360" spans="1:18" ht="15">
      <c r="A360" s="19" t="s">
        <v>57</v>
      </c>
      <c r="B360" s="12">
        <f>SUM(B356:B359)</f>
        <v>59891000</v>
      </c>
      <c r="C360" s="12"/>
      <c r="D360" s="11"/>
      <c r="E360" s="12"/>
      <c r="F360" s="12">
        <f>SUM(F356:F359)</f>
        <v>59891001</v>
      </c>
      <c r="G360" s="12">
        <f>SUM(G356:G359)</f>
        <v>2515569.68</v>
      </c>
      <c r="H360" s="12"/>
      <c r="I360" s="12">
        <f>SUM(I356:I359)</f>
        <v>57375431.31999999</v>
      </c>
      <c r="J360" s="12">
        <f>SUM(J356:J359)</f>
        <v>59891001</v>
      </c>
      <c r="K360" s="12"/>
      <c r="L360" s="12">
        <f>SUM(L356:L359)</f>
        <v>0</v>
      </c>
      <c r="M360" s="63"/>
      <c r="N360" s="12">
        <f>SUM(N356:N359)</f>
        <v>0</v>
      </c>
      <c r="O360" s="63"/>
      <c r="P360" s="11"/>
      <c r="Q360" s="12"/>
      <c r="R360" s="12"/>
    </row>
    <row r="361" spans="2:18" ht="1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63"/>
      <c r="M361" s="12"/>
      <c r="N361" s="12"/>
      <c r="O361" s="12"/>
      <c r="P361" s="12"/>
      <c r="Q361" s="12"/>
      <c r="R361" s="12"/>
    </row>
    <row r="362" ht="15">
      <c r="R362" s="12"/>
    </row>
    <row r="363" spans="1:18" ht="15">
      <c r="A363" s="3" t="s">
        <v>44</v>
      </c>
      <c r="R363" s="12"/>
    </row>
    <row r="364" ht="15">
      <c r="R364" s="12"/>
    </row>
    <row r="365" ht="15">
      <c r="R365" s="12"/>
    </row>
    <row r="366" ht="15">
      <c r="R366" s="12"/>
    </row>
    <row r="367" spans="1:18" ht="15">
      <c r="A367" s="3" t="s">
        <v>44</v>
      </c>
      <c r="R367" s="12"/>
    </row>
    <row r="368" spans="1:18" ht="18">
      <c r="A368" s="20" t="s">
        <v>20</v>
      </c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63"/>
      <c r="M368" s="12"/>
      <c r="N368" s="12"/>
      <c r="O368" s="12"/>
      <c r="P368" s="12"/>
      <c r="Q368" s="12"/>
      <c r="R368" s="12"/>
    </row>
    <row r="369" spans="1:18" ht="15">
      <c r="A369" s="19" t="s">
        <v>69</v>
      </c>
      <c r="B369" s="21">
        <f>SUM(B23)+SUM(B93:B95)+SUM(B149:B154)+SUM(B209:B218)+SUM(B255)+SUM(B321:B327)</f>
        <v>74602885</v>
      </c>
      <c r="C369" s="21"/>
      <c r="D369" s="21">
        <f>SUM(D23)+SUM(D93:D95)+SUM(D149:D154)+SUM(D209:D218)+SUM(D255)+SUM(D321:D327)</f>
        <v>159502892</v>
      </c>
      <c r="E369" s="21"/>
      <c r="F369" s="21">
        <f>SUM(F23)+SUM(F93:F95)+SUM(F149:F154)+SUM(F209:F218)+SUM(F255)+SUM(F321:F327)</f>
        <v>234105777</v>
      </c>
      <c r="G369" s="21">
        <f>SUM(G23)+SUM(G93:G95)+SUM(G149:G152)+SUM(G209:G218)+SUM(G255)+SUM(G321:G327)</f>
        <v>10950120.9</v>
      </c>
      <c r="H369" s="21"/>
      <c r="I369" s="21">
        <f>SUM(I23)+SUM(I93:I95)+SUM(I149:I154)+SUM(I209:I218)+SUM(I255)+SUM(I321:I327)</f>
        <v>150827082.1</v>
      </c>
      <c r="J369" s="21">
        <f>SUM(J23)+SUM(J93:J95)+SUM(J149:J154)+SUM(J209:J218)+SUM(J255)+SUM(J321:J327)</f>
        <v>161777203</v>
      </c>
      <c r="K369" s="21"/>
      <c r="L369" s="21">
        <f>SUM(L23)+SUM(L93:L95)+SUM(L149:L154)+SUM(L209:L218)+SUM(L255)+SUM(L321:L327)</f>
        <v>-2274311</v>
      </c>
      <c r="M369" s="21"/>
      <c r="N369" s="21">
        <f>SUM(N23)+SUM(N93:N95)+SUM(N149:N154)+SUM(N209:N218)+SUM(N255)+SUM(N321:N327)</f>
        <v>6172373</v>
      </c>
      <c r="O369" s="21"/>
      <c r="P369" s="21">
        <f>SUM(P23)+SUM(P93:P95)+SUM(P149:P154)+SUM(P209:P218)+SUM(P255)+SUM(P321:P327)</f>
        <v>72328574</v>
      </c>
      <c r="Q369" s="21"/>
      <c r="R369" s="21">
        <f>SUM(R23)+SUM(R93:R95)+SUM(R149:R154)+SUM(R209:R218)+SUM(R255)+SUM(R321:R327)</f>
        <v>-8446684</v>
      </c>
    </row>
    <row r="370" spans="2:18" ht="1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64"/>
      <c r="M370" s="22"/>
      <c r="N370" s="22"/>
      <c r="O370" s="22"/>
      <c r="P370" s="22"/>
      <c r="Q370" s="22"/>
      <c r="R370" s="12"/>
    </row>
    <row r="371" spans="1:18" ht="15">
      <c r="A371" s="19"/>
      <c r="B371" s="15"/>
      <c r="C371" s="12"/>
      <c r="D371" s="15"/>
      <c r="E371" s="15"/>
      <c r="F371" s="15"/>
      <c r="G371" s="15"/>
      <c r="H371" s="12"/>
      <c r="I371" s="15"/>
      <c r="J371" s="15"/>
      <c r="K371" s="15"/>
      <c r="L371" s="36"/>
      <c r="M371" s="12"/>
      <c r="N371" s="12"/>
      <c r="O371" s="12"/>
      <c r="P371" s="15"/>
      <c r="Q371" s="12"/>
      <c r="R371" s="12"/>
    </row>
    <row r="372" spans="2:18" ht="1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</row>
    <row r="373" spans="2:18" ht="1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</row>
    <row r="374" spans="2:18" ht="1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</row>
    <row r="375" spans="2:18" ht="1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1"/>
      <c r="M375" s="11"/>
      <c r="N375" s="11"/>
      <c r="O375" s="11"/>
      <c r="P375" s="12"/>
      <c r="Q375" s="12"/>
      <c r="R375" s="12"/>
    </row>
    <row r="376" spans="1:18" ht="18">
      <c r="A376" s="10" t="s">
        <v>16</v>
      </c>
      <c r="B376" s="11"/>
      <c r="C376" s="11"/>
      <c r="D376" s="11"/>
      <c r="E376" s="11"/>
      <c r="F376" s="12"/>
      <c r="G376" s="12"/>
      <c r="H376" s="12"/>
      <c r="I376" s="12"/>
      <c r="J376" s="12"/>
      <c r="K376" s="12"/>
      <c r="L376" s="11"/>
      <c r="M376" s="11"/>
      <c r="N376" s="11"/>
      <c r="O376" s="11"/>
      <c r="P376" s="12"/>
      <c r="Q376" s="12"/>
      <c r="R376" s="12"/>
    </row>
    <row r="377" spans="1:18" ht="15">
      <c r="A377" s="13" t="s">
        <v>13</v>
      </c>
      <c r="B377" s="11"/>
      <c r="C377" s="11"/>
      <c r="D377" s="11"/>
      <c r="E377" s="11"/>
      <c r="F377" s="15">
        <f aca="true" t="shared" si="0" ref="F377:G379">F33+F39+F80+F86+F136+F142+F190+F196+F202+F247+F308+F314</f>
        <v>74543824</v>
      </c>
      <c r="G377" s="15">
        <f t="shared" si="0"/>
        <v>31337889.959999997</v>
      </c>
      <c r="H377" s="12"/>
      <c r="I377" s="15">
        <f aca="true" t="shared" si="1" ref="I377:J379">I33+I39+I80+I86+I136+I142+I190+I196+I202+I247+I308+I314</f>
        <v>43205934.04</v>
      </c>
      <c r="J377" s="15">
        <f t="shared" si="1"/>
        <v>74543824</v>
      </c>
      <c r="K377" s="15"/>
      <c r="L377" s="11"/>
      <c r="M377" s="11"/>
      <c r="N377" s="11"/>
      <c r="O377" s="11"/>
      <c r="P377" s="15">
        <f>P33+P39+P80+P86+P136+P142+P190+P196+P202+P247+P308+P314</f>
        <v>0</v>
      </c>
      <c r="Q377" s="12"/>
      <c r="R377" s="15">
        <f>R33+R39+R80+R86+R136+R142+R190+R196+R202+R247+R308+R314</f>
        <v>0</v>
      </c>
    </row>
    <row r="378" spans="1:18" ht="15">
      <c r="A378" s="13" t="s">
        <v>14</v>
      </c>
      <c r="B378" s="11"/>
      <c r="C378" s="11"/>
      <c r="D378" s="11"/>
      <c r="E378" s="11"/>
      <c r="F378" s="15">
        <f t="shared" si="0"/>
        <v>52668506</v>
      </c>
      <c r="G378" s="15">
        <f t="shared" si="0"/>
        <v>11140686.06</v>
      </c>
      <c r="H378" s="15"/>
      <c r="I378" s="15">
        <f t="shared" si="1"/>
        <v>41527819.94</v>
      </c>
      <c r="J378" s="15">
        <f t="shared" si="1"/>
        <v>52668506</v>
      </c>
      <c r="K378" s="15"/>
      <c r="L378" s="11"/>
      <c r="M378" s="11"/>
      <c r="N378" s="11"/>
      <c r="O378" s="11"/>
      <c r="P378" s="15">
        <f>P34+P40+P81+P87+P137+P143+P191+P197+P203+P248+P309+P315</f>
        <v>0</v>
      </c>
      <c r="Q378" s="12"/>
      <c r="R378" s="15">
        <f>R34+R40+R81+R87+R137+R143+R191+R197+R203+R248+R309+R315</f>
        <v>0</v>
      </c>
    </row>
    <row r="379" spans="1:18" ht="15">
      <c r="A379" s="13" t="s">
        <v>18</v>
      </c>
      <c r="B379" s="11"/>
      <c r="C379" s="11"/>
      <c r="D379" s="11"/>
      <c r="E379" s="11"/>
      <c r="F379" s="27">
        <f t="shared" si="0"/>
        <v>49324104</v>
      </c>
      <c r="G379" s="27">
        <f t="shared" si="0"/>
        <v>5692138.63</v>
      </c>
      <c r="H379" s="27"/>
      <c r="I379" s="27">
        <f t="shared" si="1"/>
        <v>43631965.370000005</v>
      </c>
      <c r="J379" s="27">
        <f t="shared" si="1"/>
        <v>49324104</v>
      </c>
      <c r="K379" s="21"/>
      <c r="L379" s="11"/>
      <c r="M379" s="11"/>
      <c r="N379" s="11"/>
      <c r="O379" s="11"/>
      <c r="P379" s="27">
        <f>P35+P41+P82+P88+P138+P144+P192+P198+P204+P249+P310+P316</f>
        <v>0</v>
      </c>
      <c r="Q379" s="12"/>
      <c r="R379" s="27">
        <f>R35+R41+R82+R88+R138+R144+R192+R198+R204+R249+R310+R316</f>
        <v>0</v>
      </c>
    </row>
    <row r="380" spans="1:18" ht="15">
      <c r="A380" s="19" t="s">
        <v>15</v>
      </c>
      <c r="B380" s="11"/>
      <c r="C380" s="11"/>
      <c r="D380" s="11"/>
      <c r="E380" s="11"/>
      <c r="F380" s="21">
        <f>F379+F378+F377</f>
        <v>176536434</v>
      </c>
      <c r="G380" s="21">
        <f>SUM(G377:G379)</f>
        <v>48170714.65</v>
      </c>
      <c r="H380" s="12"/>
      <c r="I380" s="21">
        <f>SUM(I377:I379)</f>
        <v>128365719.35</v>
      </c>
      <c r="J380" s="21">
        <f>SUM(J377:J379)</f>
        <v>176536434</v>
      </c>
      <c r="K380" s="21"/>
      <c r="L380" s="11"/>
      <c r="M380" s="11"/>
      <c r="N380" s="11"/>
      <c r="O380" s="11"/>
      <c r="P380" s="21">
        <f>P36+P42+P83+P89+P139+P145+P193+P199+P205+P250+P311+P317</f>
        <v>0</v>
      </c>
      <c r="Q380" s="12"/>
      <c r="R380" s="21">
        <f>R36+R42+R83+R89+R139+R145+R193+R199+R205+R250+R311+R317</f>
        <v>0</v>
      </c>
    </row>
    <row r="381" spans="2:15" ht="15">
      <c r="B381" s="11"/>
      <c r="C381" s="11"/>
      <c r="D381" s="11"/>
      <c r="E381" s="11"/>
      <c r="F381" s="12"/>
      <c r="L381" s="11"/>
      <c r="M381" s="11"/>
      <c r="N381" s="11"/>
      <c r="O381" s="11"/>
    </row>
    <row r="400" ht="15">
      <c r="A400" s="13"/>
    </row>
    <row r="401" spans="1:17" ht="18">
      <c r="A401" s="76">
        <v>1</v>
      </c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</row>
  </sheetData>
  <sheetProtection/>
  <mergeCells count="28">
    <mergeCell ref="A227:P227"/>
    <mergeCell ref="A286:P286"/>
    <mergeCell ref="A287:P287"/>
    <mergeCell ref="A288:P288"/>
    <mergeCell ref="A228:P228"/>
    <mergeCell ref="A230:P230"/>
    <mergeCell ref="A229:P229"/>
    <mergeCell ref="A1:P1"/>
    <mergeCell ref="A2:P2"/>
    <mergeCell ref="A57:P57"/>
    <mergeCell ref="A3:P3"/>
    <mergeCell ref="A56:P56"/>
    <mergeCell ref="A173:P173"/>
    <mergeCell ref="A116:P116"/>
    <mergeCell ref="A58:P58"/>
    <mergeCell ref="A59:P59"/>
    <mergeCell ref="A115:P115"/>
    <mergeCell ref="A171:P171"/>
    <mergeCell ref="A172:P172"/>
    <mergeCell ref="A117:P117"/>
    <mergeCell ref="A170:P170"/>
    <mergeCell ref="A114:P114"/>
    <mergeCell ref="A401:Q401"/>
    <mergeCell ref="A345:Q345"/>
    <mergeCell ref="A343:Q343"/>
    <mergeCell ref="A285:Q285"/>
    <mergeCell ref="A344:Q344"/>
    <mergeCell ref="A346:Q346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6" max="16" man="1"/>
    <brk id="114" max="255" man="1"/>
    <brk id="170" max="15" man="1"/>
    <brk id="227" max="15" man="1"/>
    <brk id="285" max="255" man="1"/>
    <brk id="343" max="15" man="1"/>
  </rowBreaks>
  <ignoredErrors>
    <ignoredError sqref="G13:G15 G20 G22:G42 B13:B15 D20 B20 B22 P25 F4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lsimms</cp:lastModifiedBy>
  <cp:lastPrinted>2007-05-07T21:30:46Z</cp:lastPrinted>
  <dcterms:created xsi:type="dcterms:W3CDTF">1997-08-26T11:57:27Z</dcterms:created>
  <dcterms:modified xsi:type="dcterms:W3CDTF">2007-05-07T21:30:58Z</dcterms:modified>
  <cp:category/>
  <cp:version/>
  <cp:contentType/>
  <cp:contentStatus/>
</cp:coreProperties>
</file>