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_xlnm.Print_Area" localSheetId="0">'Summary'!$A$1:$Q$405</definedName>
    <definedName name="Print_Area_MI">'Summary'!$A$1:$P$347</definedName>
    <definedName name="TITLE1">'Summary'!$B$115:$G$116</definedName>
    <definedName name="TITLE2">'Summary'!$A$290:$P$291</definedName>
  </definedNames>
  <calcPr fullCalcOnLoad="1"/>
</workbook>
</file>

<file path=xl/sharedStrings.xml><?xml version="1.0" encoding="utf-8"?>
<sst xmlns="http://schemas.openxmlformats.org/spreadsheetml/2006/main" count="421" uniqueCount="100">
  <si>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</si>
  <si>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</si>
  <si>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</si>
  <si>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</si>
  <si>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</si>
  <si>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</si>
  <si>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</si>
  <si>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</si>
  <si>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</si>
  <si>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</si>
  <si>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</si>
  <si>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</si>
  <si>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</si>
  <si>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</si>
  <si>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</si>
  <si>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</si>
  <si>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</si>
  <si>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</si>
  <si>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</si>
  <si>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</si>
  <si>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</si>
  <si>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</si>
  <si>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</si>
  <si>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</si>
  <si>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</si>
  <si>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</si>
  <si>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</si>
  <si>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</si>
  <si>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</si>
  <si>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</si>
  <si>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</si>
  <si>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</si>
  <si>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</si>
  <si>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</si>
  <si>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</si>
  <si>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</si>
  <si>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</si>
  <si>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</si>
  <si>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</si>
  <si>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</si>
  <si>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</si>
  <si>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</si>
  <si>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</si>
  <si>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</si>
  <si>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</si>
  <si>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</si>
  <si>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</si>
  <si>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</si>
  <si>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</si>
  <si>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</si>
  <si>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</si>
  <si>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</si>
  <si>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</si>
  <si>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</si>
  <si>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</si>
  <si>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</si>
  <si>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</si>
  <si>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</si>
  <si>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</si>
  <si>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</si>
  <si>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</si>
  <si>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</si>
  <si>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</si>
  <si>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</si>
  <si>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</si>
  <si>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</si>
  <si>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</si>
  <si>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</si>
  <si>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</si>
  <si>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(b)</t>
  </si>
  <si>
    <t>(a)  Includes the foreign and out-of-state medical school evaluation program.</t>
  </si>
  <si>
    <t>(b)  All prior year revenue transfers to the Department of Health have been completed.</t>
  </si>
  <si>
    <t>Regents Accreditation of Teacher Education Programs</t>
  </si>
  <si>
    <t xml:space="preserve">    Cost Recovery Account</t>
  </si>
  <si>
    <t>(a) Includes $1 million transferred from the Cultural Education Account.</t>
  </si>
  <si>
    <t>(a)  This imbalance is the result of normal cash flow and the use of prior year funds to meet current year one-time obligations.</t>
  </si>
  <si>
    <t>(c)</t>
  </si>
  <si>
    <t xml:space="preserve">   Tenured Teacher Hearings</t>
  </si>
  <si>
    <t>(b) This imbalance is the result of normal cash flow and the use of prior year funds to meet current year one-time obligations.</t>
  </si>
  <si>
    <t>(d)</t>
  </si>
  <si>
    <t>OFFICE OF OPERATIONS AND MANAGEMENT SERVICES</t>
  </si>
  <si>
    <t>SFY 2007-08</t>
  </si>
  <si>
    <t>on 4/1/07</t>
  </si>
  <si>
    <t>2007-2008</t>
  </si>
  <si>
    <t>at 3/31/08</t>
  </si>
  <si>
    <t>(c)  This imbalance is the result of normal cash flow and the use of prior year funds to meet current year one-time obligations.</t>
  </si>
  <si>
    <t>(e)</t>
  </si>
  <si>
    <t>(f)</t>
  </si>
  <si>
    <t>(a)  Reflects $1,200,000 sweep to the General Fund; $1,000,000 sweep to the Summer School for the Arts account; up to $618,000 for the Empire State Performing Arts Center program; and up to $2,114,000 for the New York State Theater Institute program.</t>
  </si>
  <si>
    <t>(e)  Excludes endowment funds.</t>
  </si>
  <si>
    <t>(d)  This imbalance is the result of normal cash flow and the use of prior year funds to meet current year one-time obligations.</t>
  </si>
  <si>
    <t>(b)  The Local Government Records Management account carry-in is not reported because the revenue in this account supports both the administrative costs reported here and a larger Aid to Localities grant program, not reflected in this report.</t>
  </si>
  <si>
    <t xml:space="preserve">     Office of Cultural Education - State Operations</t>
  </si>
  <si>
    <t xml:space="preserve">     Funds Transfer - New OCE Storage Facility</t>
  </si>
  <si>
    <t xml:space="preserve">     Transfers and Other Agency Support (a)</t>
  </si>
  <si>
    <t>(f) Includes sufficient revenue from the APT endowment account, pursuant to Chapter 399 of the Laws of 1998, to maintain structural balance.</t>
  </si>
  <si>
    <t>(b) This is a reimbursable account.  Carry-in balances are not reported for reimbursable accounts since these balances will ultimately be zero (allowing for processing time).</t>
  </si>
  <si>
    <t>(c)  This is a reimbursable account.  Carry-in balances are not reported for reimbursable accounts since these balances will ultimately be zero (allowing for processing time).</t>
  </si>
  <si>
    <t>Total - Cultural Education Account</t>
  </si>
  <si>
    <t>FINANCIAL STATUS AS OF NOVEMBER 30,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</si>
</sst>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right"/>
      <protection/>
    </xf>
    <xf numFmtId="37" fontId="5" fillId="0" borderId="0" xfId="0" applyFont="1" applyAlignment="1">
      <alignment horizontal="left"/>
    </xf>
    <xf numFmtId="37" fontId="4" fillId="0" borderId="0" xfId="0" applyFont="1" applyFill="1" applyAlignment="1" quotePrefix="1">
      <alignment horizontal="center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4" fillId="0" borderId="0" xfId="0" applyFont="1" applyFill="1" applyBorder="1" applyAlignment="1" quotePrefix="1">
      <alignment horizontal="center"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Font="1" applyAlignment="1" applyProtection="1" quotePrefix="1">
      <alignment horizontal="right"/>
      <protection/>
    </xf>
    <xf numFmtId="37" fontId="10" fillId="0" borderId="0" xfId="0" applyFont="1" applyAlignment="1">
      <alignment horizontal="justify"/>
    </xf>
    <xf numFmtId="37" fontId="3" fillId="0" borderId="0" xfId="0" applyFont="1" applyAlignment="1" applyProtection="1">
      <alignment horizontal="right"/>
      <protection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13" name="Line 13"/>
        <xdr:cNvSpPr>
          <a:spLocks/>
        </xdr:cNvSpPr>
      </xdr:nvSpPr>
      <xdr:spPr>
        <a:xfrm>
          <a:off x="9239250" y="7017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24" name="Line 26"/>
        <xdr:cNvSpPr>
          <a:spLocks/>
        </xdr:cNvSpPr>
      </xdr:nvSpPr>
      <xdr:spPr>
        <a:xfrm>
          <a:off x="9239250" y="7017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35" name="Line 38"/>
        <xdr:cNvSpPr>
          <a:spLocks/>
        </xdr:cNvSpPr>
      </xdr:nvSpPr>
      <xdr:spPr>
        <a:xfrm>
          <a:off x="9239250" y="7017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46" name="Line 56"/>
        <xdr:cNvSpPr>
          <a:spLocks/>
        </xdr:cNvSpPr>
      </xdr:nvSpPr>
      <xdr:spPr>
        <a:xfrm>
          <a:off x="9239250" y="7017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57" name="Line 68"/>
        <xdr:cNvSpPr>
          <a:spLocks/>
        </xdr:cNvSpPr>
      </xdr:nvSpPr>
      <xdr:spPr>
        <a:xfrm>
          <a:off x="9239250" y="7017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68" name="Line 80"/>
        <xdr:cNvSpPr>
          <a:spLocks/>
        </xdr:cNvSpPr>
      </xdr:nvSpPr>
      <xdr:spPr>
        <a:xfrm>
          <a:off x="9239250" y="7017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1" name="Line 104"/>
        <xdr:cNvSpPr>
          <a:spLocks/>
        </xdr:cNvSpPr>
      </xdr:nvSpPr>
      <xdr:spPr>
        <a:xfrm>
          <a:off x="9239250" y="7017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347</xdr:row>
      <xdr:rowOff>0</xdr:rowOff>
    </xdr:from>
    <xdr:to>
      <xdr:col>6</xdr:col>
      <xdr:colOff>781050</xdr:colOff>
      <xdr:row>347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0170675"/>
          <a:ext cx="2667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3" name="Line 106"/>
        <xdr:cNvSpPr>
          <a:spLocks/>
        </xdr:cNvSpPr>
      </xdr:nvSpPr>
      <xdr:spPr>
        <a:xfrm>
          <a:off x="9239250" y="7017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239250" y="59159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781050</xdr:colOff>
      <xdr:row>292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59150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239250" y="47272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781050</xdr:colOff>
      <xdr:row>234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7263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239250" y="71046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781050</xdr:colOff>
      <xdr:row>350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103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EMSC\EMSC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P\OP%20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MS\OMS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VESID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HE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CE\OCE%20-%2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  <sheetName val="Note"/>
    </sheetNames>
    <sheetDataSet>
      <sheetData sheetId="0">
        <row r="13">
          <cell r="C13">
            <v>19928200</v>
          </cell>
          <cell r="I13">
            <v>9990717</v>
          </cell>
        </row>
        <row r="14">
          <cell r="C14">
            <v>15005800</v>
          </cell>
          <cell r="I14">
            <v>2896867</v>
          </cell>
        </row>
        <row r="15">
          <cell r="C15">
            <v>34934000</v>
          </cell>
          <cell r="I15">
            <v>12887584</v>
          </cell>
        </row>
        <row r="24">
          <cell r="G24">
            <v>2261230</v>
          </cell>
          <cell r="I24">
            <v>230267</v>
          </cell>
        </row>
        <row r="25">
          <cell r="G25">
            <v>2934924</v>
          </cell>
          <cell r="I25">
            <v>22846</v>
          </cell>
        </row>
        <row r="26">
          <cell r="G26">
            <v>1796122</v>
          </cell>
          <cell r="I26">
            <v>0</v>
          </cell>
        </row>
        <row r="27">
          <cell r="G27">
            <v>6992276</v>
          </cell>
          <cell r="I27">
            <v>253113</v>
          </cell>
        </row>
        <row r="30">
          <cell r="G30">
            <v>13439219</v>
          </cell>
          <cell r="I30">
            <v>3439688</v>
          </cell>
        </row>
        <row r="31">
          <cell r="G31">
            <v>29795001</v>
          </cell>
          <cell r="I31">
            <v>581010</v>
          </cell>
        </row>
        <row r="32">
          <cell r="G32">
            <v>9149739</v>
          </cell>
          <cell r="I32">
            <v>0</v>
          </cell>
        </row>
        <row r="33">
          <cell r="G33">
            <v>52383959</v>
          </cell>
          <cell r="I33">
            <v>4020698</v>
          </cell>
        </row>
        <row r="37">
          <cell r="C37">
            <v>881001</v>
          </cell>
          <cell r="E37">
            <v>1619803</v>
          </cell>
          <cell r="I37">
            <v>1055183</v>
          </cell>
          <cell r="O37">
            <v>1603569</v>
          </cell>
          <cell r="W37">
            <v>0</v>
          </cell>
        </row>
        <row r="39">
          <cell r="C39">
            <v>519155</v>
          </cell>
          <cell r="E39">
            <v>180000</v>
          </cell>
          <cell r="I39">
            <v>0</v>
          </cell>
          <cell r="O39">
            <v>387965</v>
          </cell>
          <cell r="W39">
            <v>-207965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1569086</v>
          </cell>
          <cell r="I20">
            <v>100087</v>
          </cell>
          <cell r="M20">
            <v>1468999</v>
          </cell>
          <cell r="O20">
            <v>1569086</v>
          </cell>
          <cell r="U20">
            <v>0</v>
          </cell>
        </row>
        <row r="21">
          <cell r="G21">
            <v>200000</v>
          </cell>
          <cell r="I21">
            <v>0</v>
          </cell>
          <cell r="M21">
            <v>200000</v>
          </cell>
          <cell r="O21">
            <v>200000</v>
          </cell>
          <cell r="U21">
            <v>0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U22">
            <v>0</v>
          </cell>
        </row>
        <row r="23">
          <cell r="G23">
            <v>1769086</v>
          </cell>
          <cell r="I23">
            <v>100087</v>
          </cell>
          <cell r="M23">
            <v>1668999</v>
          </cell>
          <cell r="O23">
            <v>1769086</v>
          </cell>
          <cell r="U23">
            <v>0</v>
          </cell>
        </row>
        <row r="28">
          <cell r="C28">
            <v>6776403</v>
          </cell>
          <cell r="E28">
            <v>38135933</v>
          </cell>
          <cell r="G28">
            <v>44912336</v>
          </cell>
          <cell r="I28">
            <v>25496381</v>
          </cell>
          <cell r="M28">
            <v>14107708</v>
          </cell>
          <cell r="O28">
            <v>39604089</v>
          </cell>
          <cell r="Q28">
            <v>-1468156</v>
          </cell>
          <cell r="S28">
            <v>31844</v>
          </cell>
          <cell r="U28">
            <v>5308247</v>
          </cell>
          <cell r="W28">
            <v>-1500000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10327400</v>
          </cell>
          <cell r="G13">
            <v>10327400</v>
          </cell>
          <cell r="I13">
            <v>6875097.73</v>
          </cell>
          <cell r="K13">
            <v>3452302.2699999996</v>
          </cell>
          <cell r="M13">
            <v>10327400</v>
          </cell>
          <cell r="O13">
            <v>0</v>
          </cell>
          <cell r="Q13">
            <v>0</v>
          </cell>
        </row>
        <row r="14">
          <cell r="C14">
            <v>5578600</v>
          </cell>
          <cell r="G14">
            <v>5578600</v>
          </cell>
          <cell r="I14">
            <v>4441040.870000001</v>
          </cell>
          <cell r="K14">
            <v>1137559.129999999</v>
          </cell>
          <cell r="M14">
            <v>5578600</v>
          </cell>
          <cell r="O14">
            <v>0</v>
          </cell>
          <cell r="Q14">
            <v>0</v>
          </cell>
        </row>
        <row r="15">
          <cell r="C15">
            <v>15906000</v>
          </cell>
          <cell r="G15">
            <v>15906000</v>
          </cell>
          <cell r="I15">
            <v>11316138.600000001</v>
          </cell>
          <cell r="K15">
            <v>4589861.3999999985</v>
          </cell>
          <cell r="M15">
            <v>15906000</v>
          </cell>
          <cell r="O15">
            <v>0</v>
          </cell>
          <cell r="Q15">
            <v>0</v>
          </cell>
        </row>
        <row r="20">
          <cell r="C20">
            <v>3739566</v>
          </cell>
          <cell r="E20">
            <v>17500000</v>
          </cell>
          <cell r="G20">
            <v>21239566</v>
          </cell>
          <cell r="I20">
            <v>12872113</v>
          </cell>
          <cell r="K20">
            <v>7198723</v>
          </cell>
          <cell r="M20">
            <v>20070836</v>
          </cell>
          <cell r="O20">
            <v>-2570836</v>
          </cell>
          <cell r="Q20">
            <v>730164</v>
          </cell>
          <cell r="S20">
            <v>1168730</v>
          </cell>
          <cell r="U20">
            <v>-3301000</v>
          </cell>
        </row>
        <row r="22">
          <cell r="C22">
            <v>3052667</v>
          </cell>
          <cell r="E22">
            <v>16000000</v>
          </cell>
          <cell r="G22">
            <v>19052667</v>
          </cell>
          <cell r="I22">
            <v>9842253</v>
          </cell>
          <cell r="K22">
            <v>6905257</v>
          </cell>
          <cell r="M22">
            <v>16747510</v>
          </cell>
          <cell r="O22">
            <v>-747510</v>
          </cell>
          <cell r="Q22">
            <v>152490</v>
          </cell>
          <cell r="S22">
            <v>2305157</v>
          </cell>
          <cell r="U22">
            <v>-900000</v>
          </cell>
        </row>
        <row r="23">
          <cell r="C23">
            <v>6792233</v>
          </cell>
          <cell r="E23">
            <v>33500000</v>
          </cell>
          <cell r="G23">
            <v>40292233</v>
          </cell>
          <cell r="I23">
            <v>22714366</v>
          </cell>
          <cell r="K23">
            <v>14103980</v>
          </cell>
          <cell r="M23">
            <v>36818346</v>
          </cell>
          <cell r="O23">
            <v>-3318346</v>
          </cell>
          <cell r="Q23">
            <v>882654</v>
          </cell>
          <cell r="S23">
            <v>3473887</v>
          </cell>
          <cell r="U23">
            <v>-4201000</v>
          </cell>
        </row>
        <row r="25">
          <cell r="C25">
            <v>22698233</v>
          </cell>
          <cell r="E25">
            <v>33500000</v>
          </cell>
          <cell r="G25">
            <v>56198233</v>
          </cell>
          <cell r="I25">
            <v>34030504.6</v>
          </cell>
          <cell r="K25">
            <v>18693841.4</v>
          </cell>
          <cell r="M25">
            <v>52724346</v>
          </cell>
          <cell r="O25">
            <v>-3318346</v>
          </cell>
          <cell r="Q25">
            <v>882654</v>
          </cell>
          <cell r="S25">
            <v>3473887</v>
          </cell>
        </row>
        <row r="28">
          <cell r="C28">
            <v>1900000</v>
          </cell>
          <cell r="G28">
            <v>1900000</v>
          </cell>
          <cell r="I28">
            <v>1710000</v>
          </cell>
          <cell r="K28">
            <v>190000</v>
          </cell>
          <cell r="M28">
            <v>1900000</v>
          </cell>
          <cell r="O28">
            <v>0</v>
          </cell>
          <cell r="Q28">
            <v>0</v>
          </cell>
        </row>
        <row r="32">
          <cell r="G32">
            <v>33500</v>
          </cell>
          <cell r="I32">
            <v>0</v>
          </cell>
          <cell r="K32">
            <v>33500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0</v>
          </cell>
          <cell r="K35">
            <v>33500</v>
          </cell>
          <cell r="M35">
            <v>33500</v>
          </cell>
          <cell r="S35">
            <v>0</v>
          </cell>
        </row>
        <row r="38">
          <cell r="G38">
            <v>2932112</v>
          </cell>
          <cell r="I38">
            <v>506512.71</v>
          </cell>
          <cell r="K38">
            <v>2425599.29</v>
          </cell>
          <cell r="M38">
            <v>2932112</v>
          </cell>
          <cell r="S38">
            <v>0</v>
          </cell>
        </row>
        <row r="39">
          <cell r="G39">
            <v>147500</v>
          </cell>
          <cell r="I39">
            <v>3337</v>
          </cell>
          <cell r="K39">
            <v>144163</v>
          </cell>
          <cell r="M39">
            <v>147500</v>
          </cell>
          <cell r="S39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3079612</v>
          </cell>
          <cell r="I41">
            <v>509849.71</v>
          </cell>
          <cell r="K41">
            <v>2569762.29</v>
          </cell>
          <cell r="M41">
            <v>3079612</v>
          </cell>
          <cell r="S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3">
          <cell r="G23">
            <v>38250000</v>
          </cell>
          <cell r="I23">
            <v>0</v>
          </cell>
          <cell r="M23">
            <v>38250000</v>
          </cell>
          <cell r="O23">
            <v>38250000</v>
          </cell>
          <cell r="U23">
            <v>0</v>
          </cell>
        </row>
        <row r="24">
          <cell r="G24">
            <v>9250000</v>
          </cell>
          <cell r="I24">
            <v>0</v>
          </cell>
          <cell r="M24">
            <v>9250000</v>
          </cell>
          <cell r="O24">
            <v>9250000</v>
          </cell>
          <cell r="U24">
            <v>0</v>
          </cell>
        </row>
        <row r="25">
          <cell r="G25">
            <v>23083000</v>
          </cell>
          <cell r="I25">
            <v>0</v>
          </cell>
          <cell r="M25">
            <v>23083000</v>
          </cell>
          <cell r="O25">
            <v>23083000</v>
          </cell>
          <cell r="U25">
            <v>0</v>
          </cell>
        </row>
        <row r="26">
          <cell r="G26">
            <v>70583000</v>
          </cell>
          <cell r="I26">
            <v>0</v>
          </cell>
          <cell r="M26">
            <v>70583000</v>
          </cell>
          <cell r="O26">
            <v>70583000</v>
          </cell>
          <cell r="U26">
            <v>0</v>
          </cell>
        </row>
        <row r="29">
          <cell r="G29">
            <v>9250889</v>
          </cell>
          <cell r="I29">
            <v>1062854.5</v>
          </cell>
          <cell r="M29">
            <v>8188034.5</v>
          </cell>
          <cell r="O29">
            <v>9250889</v>
          </cell>
          <cell r="U29">
            <v>0</v>
          </cell>
        </row>
        <row r="30">
          <cell r="G30">
            <v>15092797</v>
          </cell>
          <cell r="I30">
            <v>20543</v>
          </cell>
          <cell r="M30">
            <v>15072254</v>
          </cell>
          <cell r="O30">
            <v>15092797</v>
          </cell>
          <cell r="U30">
            <v>0</v>
          </cell>
        </row>
        <row r="31">
          <cell r="G31">
            <v>13565971</v>
          </cell>
          <cell r="I31">
            <v>0</v>
          </cell>
          <cell r="M31">
            <v>13565971</v>
          </cell>
          <cell r="O31">
            <v>13565971</v>
          </cell>
          <cell r="U31">
            <v>0</v>
          </cell>
        </row>
        <row r="32">
          <cell r="G32">
            <v>37909657</v>
          </cell>
          <cell r="I32">
            <v>1083397.5</v>
          </cell>
          <cell r="M32">
            <v>36826259.5</v>
          </cell>
          <cell r="O32">
            <v>37909657</v>
          </cell>
          <cell r="U32">
            <v>0</v>
          </cell>
        </row>
        <row r="36">
          <cell r="C36">
            <v>181195</v>
          </cell>
          <cell r="E36">
            <v>126000</v>
          </cell>
          <cell r="G36">
            <v>307195</v>
          </cell>
          <cell r="I36">
            <v>34204</v>
          </cell>
          <cell r="M36">
            <v>150796</v>
          </cell>
          <cell r="O36">
            <v>185000</v>
          </cell>
          <cell r="Q36">
            <v>-59000</v>
          </cell>
          <cell r="S36">
            <v>126000</v>
          </cell>
          <cell r="U36">
            <v>122195</v>
          </cell>
          <cell r="W36">
            <v>-185000</v>
          </cell>
        </row>
        <row r="39">
          <cell r="C39">
            <v>0</v>
          </cell>
          <cell r="E39">
            <v>9910000</v>
          </cell>
          <cell r="G39">
            <v>9910000</v>
          </cell>
          <cell r="I39">
            <v>4893593</v>
          </cell>
          <cell r="M39">
            <v>5016407</v>
          </cell>
          <cell r="O39">
            <v>9910000</v>
          </cell>
          <cell r="Q39">
            <v>0</v>
          </cell>
          <cell r="S39">
            <v>0</v>
          </cell>
          <cell r="U39">
            <v>0</v>
          </cell>
        </row>
        <row r="41">
          <cell r="C41">
            <v>0</v>
          </cell>
          <cell r="E41">
            <v>9357518</v>
          </cell>
          <cell r="G41">
            <v>9357518</v>
          </cell>
          <cell r="I41">
            <v>4829835</v>
          </cell>
          <cell r="M41">
            <v>4527683</v>
          </cell>
          <cell r="O41">
            <v>9357518</v>
          </cell>
          <cell r="Q41">
            <v>0</v>
          </cell>
          <cell r="S41">
            <v>0</v>
          </cell>
          <cell r="U4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3355000</v>
          </cell>
          <cell r="I13">
            <v>2180418</v>
          </cell>
        </row>
        <row r="14">
          <cell r="C14">
            <v>496000</v>
          </cell>
          <cell r="I14">
            <v>285692</v>
          </cell>
        </row>
        <row r="16">
          <cell r="C16">
            <v>3300000</v>
          </cell>
          <cell r="I16">
            <v>2735561</v>
          </cell>
          <cell r="M16">
            <v>564439</v>
          </cell>
          <cell r="O16">
            <v>3300000</v>
          </cell>
        </row>
        <row r="17">
          <cell r="C17">
            <v>7151000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920456</v>
          </cell>
          <cell r="I29">
            <v>139183</v>
          </cell>
        </row>
        <row r="30">
          <cell r="G30">
            <v>424533</v>
          </cell>
          <cell r="I30">
            <v>928</v>
          </cell>
        </row>
        <row r="31">
          <cell r="G31">
            <v>336899</v>
          </cell>
          <cell r="I31">
            <v>0</v>
          </cell>
        </row>
        <row r="32">
          <cell r="G32">
            <v>1681888</v>
          </cell>
          <cell r="I32">
            <v>140111</v>
          </cell>
        </row>
        <row r="36">
          <cell r="C36">
            <v>683678</v>
          </cell>
          <cell r="E36">
            <v>2480700</v>
          </cell>
          <cell r="I36">
            <v>1366638</v>
          </cell>
          <cell r="O36">
            <v>2438527</v>
          </cell>
          <cell r="W36">
            <v>-200000</v>
          </cell>
        </row>
        <row r="37">
          <cell r="C37">
            <v>2103071</v>
          </cell>
          <cell r="E37">
            <v>250000</v>
          </cell>
          <cell r="I37">
            <v>130827</v>
          </cell>
          <cell r="O37">
            <v>500000</v>
          </cell>
          <cell r="W37">
            <v>-500000</v>
          </cell>
        </row>
        <row r="38">
          <cell r="C38">
            <v>1744603</v>
          </cell>
          <cell r="E38">
            <v>7400000</v>
          </cell>
          <cell r="I38">
            <v>3351437</v>
          </cell>
          <cell r="O38">
            <v>7364264</v>
          </cell>
          <cell r="W38">
            <v>-161600</v>
          </cell>
        </row>
        <row r="39">
          <cell r="C39">
            <v>18460</v>
          </cell>
          <cell r="E39">
            <v>85000</v>
          </cell>
          <cell r="I39">
            <v>24068</v>
          </cell>
          <cell r="O39">
            <v>83862</v>
          </cell>
          <cell r="W39">
            <v>-20000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3357762</v>
          </cell>
          <cell r="I20">
            <v>564880</v>
          </cell>
          <cell r="M20">
            <v>2792882</v>
          </cell>
          <cell r="O20">
            <v>3357762</v>
          </cell>
          <cell r="U20">
            <v>0</v>
          </cell>
        </row>
        <row r="21">
          <cell r="G21">
            <v>1213023</v>
          </cell>
          <cell r="I21">
            <v>62073</v>
          </cell>
          <cell r="M21">
            <v>1150950</v>
          </cell>
          <cell r="O21">
            <v>1213023</v>
          </cell>
          <cell r="U21">
            <v>0</v>
          </cell>
        </row>
        <row r="22">
          <cell r="G22">
            <v>1839598</v>
          </cell>
          <cell r="I22">
            <v>0</v>
          </cell>
          <cell r="M22">
            <v>1839598</v>
          </cell>
          <cell r="O22">
            <v>1839598</v>
          </cell>
          <cell r="U22">
            <v>0</v>
          </cell>
        </row>
        <row r="23">
          <cell r="G23">
            <v>6410383</v>
          </cell>
          <cell r="I23">
            <v>626953</v>
          </cell>
          <cell r="M23">
            <v>5783430</v>
          </cell>
          <cell r="O23">
            <v>6410383</v>
          </cell>
          <cell r="U23">
            <v>0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I28">
            <v>0</v>
          </cell>
          <cell r="M28">
            <v>0</v>
          </cell>
          <cell r="O28">
            <v>0</v>
          </cell>
          <cell r="U28">
            <v>0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U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4504000</v>
          </cell>
          <cell r="G41">
            <v>4504000</v>
          </cell>
          <cell r="I41">
            <v>2580365</v>
          </cell>
          <cell r="M41">
            <v>1878746</v>
          </cell>
          <cell r="O41">
            <v>4459111</v>
          </cell>
          <cell r="Q41">
            <v>44889</v>
          </cell>
          <cell r="S41">
            <v>44889</v>
          </cell>
          <cell r="U41">
            <v>44889</v>
          </cell>
        </row>
        <row r="42">
          <cell r="C42">
            <v>1328190</v>
          </cell>
          <cell r="E42">
            <v>1535000</v>
          </cell>
          <cell r="I42">
            <v>958125</v>
          </cell>
          <cell r="M42">
            <v>960374</v>
          </cell>
          <cell r="O42">
            <v>1918499</v>
          </cell>
          <cell r="Q42">
            <v>-383499</v>
          </cell>
          <cell r="S42">
            <v>66501</v>
          </cell>
          <cell r="W42">
            <v>-450000</v>
          </cell>
        </row>
        <row r="44">
          <cell r="E44">
            <v>8795577</v>
          </cell>
          <cell r="G44">
            <v>8795577</v>
          </cell>
          <cell r="I44">
            <v>2878445</v>
          </cell>
          <cell r="M44">
            <v>5917132</v>
          </cell>
          <cell r="O44">
            <v>8795577</v>
          </cell>
          <cell r="Q44">
            <v>0</v>
          </cell>
          <cell r="S44">
            <v>0</v>
          </cell>
          <cell r="U44">
            <v>0</v>
          </cell>
        </row>
        <row r="45">
          <cell r="C45">
            <v>160151</v>
          </cell>
          <cell r="E45">
            <v>1238500</v>
          </cell>
          <cell r="G45">
            <v>1398651</v>
          </cell>
          <cell r="I45">
            <v>182357</v>
          </cell>
          <cell r="M45">
            <v>1154271</v>
          </cell>
          <cell r="O45">
            <v>1336628</v>
          </cell>
          <cell r="Q45">
            <v>-98128</v>
          </cell>
          <cell r="S45">
            <v>540000</v>
          </cell>
          <cell r="U45">
            <v>62023</v>
          </cell>
          <cell r="W45">
            <v>-638128</v>
          </cell>
        </row>
        <row r="46">
          <cell r="C46">
            <v>266681</v>
          </cell>
          <cell r="E46">
            <v>45000</v>
          </cell>
          <cell r="G46">
            <v>311681</v>
          </cell>
          <cell r="I46">
            <v>5838</v>
          </cell>
          <cell r="M46">
            <v>119787</v>
          </cell>
          <cell r="O46">
            <v>125625</v>
          </cell>
          <cell r="Q46">
            <v>-80625</v>
          </cell>
          <cell r="S46">
            <v>45000</v>
          </cell>
          <cell r="U46">
            <v>186056</v>
          </cell>
          <cell r="W46">
            <v>-125625</v>
          </cell>
        </row>
        <row r="47">
          <cell r="C47">
            <v>270129</v>
          </cell>
          <cell r="E47">
            <v>76000</v>
          </cell>
          <cell r="G47">
            <v>346129</v>
          </cell>
          <cell r="I47">
            <v>21902</v>
          </cell>
          <cell r="M47">
            <v>54098</v>
          </cell>
          <cell r="O47">
            <v>76000</v>
          </cell>
          <cell r="Q47">
            <v>0</v>
          </cell>
          <cell r="S47">
            <v>76000</v>
          </cell>
          <cell r="U47">
            <v>270129</v>
          </cell>
          <cell r="W47">
            <v>-76000</v>
          </cell>
        </row>
        <row r="48">
          <cell r="C48">
            <v>181963</v>
          </cell>
          <cell r="E48">
            <v>309520</v>
          </cell>
          <cell r="G48">
            <v>491483</v>
          </cell>
          <cell r="I48">
            <v>19958</v>
          </cell>
          <cell r="M48">
            <v>46408</v>
          </cell>
          <cell r="O48">
            <v>66366</v>
          </cell>
          <cell r="Q48">
            <v>243154</v>
          </cell>
          <cell r="S48">
            <v>309520</v>
          </cell>
          <cell r="U48">
            <v>425117</v>
          </cell>
          <cell r="W48">
            <v>-66366</v>
          </cell>
        </row>
        <row r="49">
          <cell r="C49">
            <v>127911</v>
          </cell>
          <cell r="E49">
            <v>426500</v>
          </cell>
          <cell r="G49">
            <v>554411</v>
          </cell>
          <cell r="I49">
            <v>291225</v>
          </cell>
          <cell r="M49">
            <v>244606</v>
          </cell>
          <cell r="O49">
            <v>535831</v>
          </cell>
          <cell r="Q49">
            <v>-109331</v>
          </cell>
          <cell r="S49">
            <v>5669</v>
          </cell>
          <cell r="U49">
            <v>18580</v>
          </cell>
          <cell r="W49">
            <v>-115000</v>
          </cell>
        </row>
        <row r="55">
          <cell r="C55">
            <v>32568061</v>
          </cell>
          <cell r="E55">
            <v>35068000</v>
          </cell>
          <cell r="G55">
            <v>67636061</v>
          </cell>
          <cell r="I55">
            <v>21338314</v>
          </cell>
          <cell r="M55">
            <v>15034751</v>
          </cell>
          <cell r="O55">
            <v>36373065</v>
          </cell>
          <cell r="Q55">
            <v>-1305065</v>
          </cell>
          <cell r="S55">
            <v>510935</v>
          </cell>
          <cell r="U55">
            <v>31262996</v>
          </cell>
          <cell r="W55">
            <v>-1816000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5"/>
  <sheetViews>
    <sheetView showGridLines="0" tabSelected="1" view="pageBreakPreview" zoomScale="50" zoomScaleNormal="50" zoomScaleSheetLayoutView="50" workbookViewId="0" topLeftCell="A1">
      <selection activeCell="G11" sqref="G11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2.21484375" style="3" bestFit="1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2.5546875" style="3" bestFit="1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4453125" style="3" customWidth="1"/>
    <col min="17" max="17" width="3.21484375" style="3" bestFit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/>
      <c r="R1" s="1"/>
      <c r="S1" s="2"/>
    </row>
    <row r="2" spans="1:19" ht="20.25">
      <c r="A2" s="79" t="s">
        <v>80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2"/>
    </row>
    <row r="3" spans="1:16" ht="20.25">
      <c r="A3" s="80" t="s">
        <v>99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7" ht="15.75">
      <c r="A4" s="4"/>
      <c r="H4" s="5" t="s">
        <v>81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83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83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46</v>
      </c>
      <c r="P8" s="8" t="s">
        <v>6</v>
      </c>
      <c r="Q8" s="12"/>
      <c r="R8" s="41" t="s">
        <v>47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36</v>
      </c>
      <c r="J9" s="8" t="s">
        <v>11</v>
      </c>
      <c r="K9" s="8"/>
      <c r="L9" s="8" t="s">
        <v>68</v>
      </c>
      <c r="N9" s="39" t="s">
        <v>6</v>
      </c>
      <c r="P9" s="8" t="s">
        <v>40</v>
      </c>
      <c r="Q9" s="12"/>
      <c r="R9" s="41" t="s">
        <v>48</v>
      </c>
    </row>
    <row r="10" spans="2:18" ht="15.75">
      <c r="B10" s="9" t="s">
        <v>82</v>
      </c>
      <c r="D10" s="9" t="s">
        <v>9</v>
      </c>
      <c r="E10" s="9"/>
      <c r="F10" s="49" t="s">
        <v>83</v>
      </c>
      <c r="G10" s="59">
        <v>39416</v>
      </c>
      <c r="H10" s="29"/>
      <c r="I10" s="9" t="s">
        <v>37</v>
      </c>
      <c r="J10" s="9" t="s">
        <v>2</v>
      </c>
      <c r="K10" s="9"/>
      <c r="L10" s="9" t="s">
        <v>5</v>
      </c>
      <c r="M10" s="29"/>
      <c r="N10" s="40" t="s">
        <v>84</v>
      </c>
      <c r="P10" s="9" t="s">
        <v>37</v>
      </c>
      <c r="Q10" s="12"/>
      <c r="R10" s="40" t="s">
        <v>49</v>
      </c>
    </row>
    <row r="11" ht="15.7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0"/>
    </row>
    <row r="13" spans="1:18" ht="15.75">
      <c r="A13" s="13" t="s">
        <v>13</v>
      </c>
      <c r="B13" s="51">
        <f>'[3]4-97RPT'!C13</f>
        <v>10327400</v>
      </c>
      <c r="C13" s="37"/>
      <c r="D13" s="18"/>
      <c r="E13" s="14"/>
      <c r="F13" s="15">
        <f>'[3]4-97RPT'!G13</f>
        <v>10327400</v>
      </c>
      <c r="G13" s="51">
        <f>'[3]4-97RPT'!I13</f>
        <v>6875097.73</v>
      </c>
      <c r="H13" s="12"/>
      <c r="I13" s="73">
        <f>'[3]4-97RPT'!K13</f>
        <v>3452302.2699999996</v>
      </c>
      <c r="J13" s="15">
        <f>'[3]4-97RPT'!M13</f>
        <v>10327400</v>
      </c>
      <c r="K13" s="15"/>
      <c r="L13" s="15">
        <f>'[3]4-97RPT'!O13</f>
        <v>0</v>
      </c>
      <c r="N13" s="3">
        <f>'[3]4-97RPT'!Q13</f>
        <v>0</v>
      </c>
      <c r="P13" s="16"/>
      <c r="Q13" s="12"/>
      <c r="R13" s="50">
        <f>'[3]4-97RPT'!U13</f>
        <v>0</v>
      </c>
    </row>
    <row r="14" spans="1:18" ht="15.75">
      <c r="A14" s="13" t="s">
        <v>14</v>
      </c>
      <c r="B14" s="52">
        <f>'[3]4-97RPT'!C14</f>
        <v>5578600</v>
      </c>
      <c r="C14" s="72"/>
      <c r="D14" s="18"/>
      <c r="E14" s="37"/>
      <c r="F14" s="27">
        <f>'[3]4-97RPT'!G14</f>
        <v>5578600</v>
      </c>
      <c r="G14" s="52">
        <f>'[3]4-97RPT'!I14</f>
        <v>4441040.870000001</v>
      </c>
      <c r="H14" s="23"/>
      <c r="I14" s="27">
        <f>'[3]4-97RPT'!K14</f>
        <v>1137559.129999999</v>
      </c>
      <c r="J14" s="27">
        <f>'[3]4-97RPT'!M14</f>
        <v>5578600</v>
      </c>
      <c r="K14" s="27"/>
      <c r="L14" s="27">
        <f>'[3]4-97RPT'!O14</f>
        <v>0</v>
      </c>
      <c r="M14" s="29"/>
      <c r="N14" s="29">
        <f>'[3]4-97RPT'!Q14</f>
        <v>0</v>
      </c>
      <c r="P14" s="18"/>
      <c r="Q14" s="12"/>
      <c r="R14" s="50">
        <f>'[3]4-97RPT'!U14</f>
        <v>0</v>
      </c>
    </row>
    <row r="15" spans="1:18" ht="15.75">
      <c r="A15" s="19" t="s">
        <v>15</v>
      </c>
      <c r="B15" s="51">
        <f>('[3]4-97RPT'!C15)</f>
        <v>15906000</v>
      </c>
      <c r="C15" s="72"/>
      <c r="D15" s="18"/>
      <c r="E15" s="15"/>
      <c r="F15" s="15">
        <f>('[3]4-97RPT'!G15)</f>
        <v>15906000</v>
      </c>
      <c r="G15" s="51">
        <f>'[3]4-97RPT'!I15</f>
        <v>11316138.600000001</v>
      </c>
      <c r="H15" s="12"/>
      <c r="I15" s="15">
        <f>('[3]4-97RPT'!K15)</f>
        <v>4589861.3999999985</v>
      </c>
      <c r="J15" s="15">
        <f>('[3]4-97RPT'!M15)</f>
        <v>15906000</v>
      </c>
      <c r="K15" s="15"/>
      <c r="L15" s="15">
        <f>'[3]4-97RPT'!O15</f>
        <v>0</v>
      </c>
      <c r="N15" s="3">
        <f>'[3]4-97RPT'!Q15</f>
        <v>0</v>
      </c>
      <c r="P15" s="16"/>
      <c r="Q15" s="12"/>
      <c r="R15" s="50">
        <f>'[3]4-97RPT'!U15</f>
        <v>0</v>
      </c>
    </row>
    <row r="16" spans="2:17" ht="15.75">
      <c r="B16" s="50"/>
      <c r="D16" s="12"/>
      <c r="E16" s="12"/>
      <c r="I16" s="15" t="s">
        <v>42</v>
      </c>
      <c r="Q16" s="12"/>
    </row>
    <row r="17" spans="4:17" ht="15.75">
      <c r="D17" s="12"/>
      <c r="E17" s="12"/>
      <c r="I17" s="15" t="s">
        <v>42</v>
      </c>
      <c r="Q17" s="12"/>
    </row>
    <row r="18" spans="1:17" ht="18">
      <c r="A18" s="20" t="s">
        <v>20</v>
      </c>
      <c r="D18" s="12"/>
      <c r="E18" s="12"/>
      <c r="F18" s="50"/>
      <c r="I18" s="15" t="s">
        <v>42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1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73</v>
      </c>
      <c r="B20" s="54">
        <f>'[3]4-97RPT'!C20</f>
        <v>3739566</v>
      </c>
      <c r="C20" s="39"/>
      <c r="D20" s="54">
        <f>'[3]4-97RPT'!E20</f>
        <v>17500000</v>
      </c>
      <c r="E20" s="21"/>
      <c r="F20" s="21">
        <f>'[3]4-97RPT'!G20</f>
        <v>21239566</v>
      </c>
      <c r="G20" s="54">
        <f>'[3]4-97RPT'!I20</f>
        <v>12872113</v>
      </c>
      <c r="H20" s="22"/>
      <c r="I20" s="15">
        <f>'[3]4-97RPT'!K20</f>
        <v>7198723</v>
      </c>
      <c r="J20" s="51">
        <f>'[3]4-97RPT'!M20</f>
        <v>20070836</v>
      </c>
      <c r="K20" s="51"/>
      <c r="L20" s="21">
        <f>'[3]4-97RPT'!O20</f>
        <v>-2570836</v>
      </c>
      <c r="M20" s="37" t="s">
        <v>41</v>
      </c>
      <c r="N20" s="22">
        <f>'[3]4-97RPT'!Q20</f>
        <v>730164</v>
      </c>
      <c r="O20" s="22"/>
      <c r="P20" s="21">
        <f>'[3]4-97RPT'!S20</f>
        <v>1168730</v>
      </c>
      <c r="Q20" s="12"/>
      <c r="R20" s="50">
        <f>'[3]4-97RPT'!U20</f>
        <v>-3301000</v>
      </c>
    </row>
    <row r="21" spans="2:18" ht="15.75">
      <c r="B21" s="51"/>
      <c r="C21" s="12"/>
      <c r="D21" s="51"/>
      <c r="E21" s="12"/>
      <c r="F21" s="21"/>
      <c r="G21" s="51"/>
      <c r="H21" s="12"/>
      <c r="I21" s="15"/>
      <c r="J21" s="50"/>
      <c r="K21" s="50"/>
      <c r="L21" s="21"/>
      <c r="M21" s="12"/>
      <c r="N21" s="22"/>
      <c r="O21" s="12"/>
      <c r="P21" s="21"/>
      <c r="Q21" s="12"/>
      <c r="R21" s="50"/>
    </row>
    <row r="22" spans="1:18" ht="15.75">
      <c r="A22" s="3" t="s">
        <v>45</v>
      </c>
      <c r="B22" s="52">
        <f>'[3]4-97RPT'!C22</f>
        <v>3052667</v>
      </c>
      <c r="C22" s="22"/>
      <c r="D22" s="52">
        <f>'[3]4-97RPT'!E22</f>
        <v>16000000</v>
      </c>
      <c r="E22" s="23"/>
      <c r="F22" s="27">
        <f>'[3]4-97RPT'!G22</f>
        <v>19052667</v>
      </c>
      <c r="G22" s="52">
        <f>'[3]4-97RPT'!I22</f>
        <v>9842253</v>
      </c>
      <c r="H22" s="23"/>
      <c r="I22" s="27">
        <f>'[3]4-97RPT'!K22</f>
        <v>6905257</v>
      </c>
      <c r="J22" s="52">
        <f>'[3]4-97RPT'!M22</f>
        <v>16747510</v>
      </c>
      <c r="K22" s="52"/>
      <c r="L22" s="27">
        <f>'[3]4-97RPT'!O22</f>
        <v>-747510</v>
      </c>
      <c r="M22" s="37" t="s">
        <v>41</v>
      </c>
      <c r="N22" s="23">
        <f>'[3]4-97RPT'!Q22</f>
        <v>152490</v>
      </c>
      <c r="P22" s="27">
        <f>'[3]4-97RPT'!S22</f>
        <v>2305157</v>
      </c>
      <c r="Q22" s="12"/>
      <c r="R22" s="56">
        <f>'[3]4-97RPT'!U22</f>
        <v>-900000</v>
      </c>
    </row>
    <row r="23" spans="1:18" ht="15.75">
      <c r="A23" s="19" t="s">
        <v>15</v>
      </c>
      <c r="B23" s="51">
        <f>'[3]4-97RPT'!C23</f>
        <v>6792233</v>
      </c>
      <c r="C23" s="37"/>
      <c r="D23" s="51">
        <f>'[3]4-97RPT'!E23</f>
        <v>33500000</v>
      </c>
      <c r="E23" s="15"/>
      <c r="F23" s="21">
        <f>'[3]4-97RPT'!G23</f>
        <v>40292233</v>
      </c>
      <c r="G23" s="51">
        <f>'[3]4-97RPT'!I23</f>
        <v>22714366</v>
      </c>
      <c r="H23" s="12"/>
      <c r="I23" s="15">
        <f>'[3]4-97RPT'!K23</f>
        <v>14103980</v>
      </c>
      <c r="J23" s="51">
        <f>'[3]4-97RPT'!M23</f>
        <v>36818346</v>
      </c>
      <c r="K23" s="51"/>
      <c r="L23" s="21">
        <f>'[3]4-97RPT'!O23</f>
        <v>-3318346</v>
      </c>
      <c r="M23" s="37" t="s">
        <v>41</v>
      </c>
      <c r="N23" s="22">
        <f>'[3]4-97RPT'!Q23</f>
        <v>882654</v>
      </c>
      <c r="O23" s="39"/>
      <c r="P23" s="21">
        <f>'[3]4-97RPT'!S23</f>
        <v>3473887</v>
      </c>
      <c r="Q23" s="12"/>
      <c r="R23" s="50">
        <f>'[3]4-97RPT'!U23</f>
        <v>-4201000</v>
      </c>
    </row>
    <row r="24" spans="2:18" ht="15.75">
      <c r="B24" s="51"/>
      <c r="C24" s="12"/>
      <c r="D24" s="51"/>
      <c r="E24" s="12"/>
      <c r="F24" s="21"/>
      <c r="G24" s="51"/>
      <c r="H24" s="12"/>
      <c r="I24" s="15"/>
      <c r="J24" s="50"/>
      <c r="K24" s="50"/>
      <c r="L24" s="21"/>
      <c r="M24" s="12"/>
      <c r="N24" s="22"/>
      <c r="O24" s="12"/>
      <c r="P24" s="21"/>
      <c r="Q24" s="12"/>
      <c r="R24" s="50"/>
    </row>
    <row r="25" spans="1:18" ht="15.75">
      <c r="A25" s="3" t="s">
        <v>43</v>
      </c>
      <c r="B25" s="50">
        <f>'[3]4-97RPT'!C25</f>
        <v>22698233</v>
      </c>
      <c r="D25" s="50">
        <f>'[3]4-97RPT'!E25</f>
        <v>33500000</v>
      </c>
      <c r="F25" s="50">
        <f>'[3]4-97RPT'!G25</f>
        <v>56198233</v>
      </c>
      <c r="G25" s="50">
        <f>'[3]4-97RPT'!I25</f>
        <v>34030504.6</v>
      </c>
      <c r="I25" s="50">
        <f>'[3]4-97RPT'!K25</f>
        <v>18693841.4</v>
      </c>
      <c r="J25" s="50">
        <f>'[3]4-97RPT'!M25</f>
        <v>52724346</v>
      </c>
      <c r="K25" s="50"/>
      <c r="L25" s="50">
        <f>'[3]4-97RPT'!O25</f>
        <v>-3318346</v>
      </c>
      <c r="M25" s="37" t="s">
        <v>41</v>
      </c>
      <c r="N25" s="50">
        <f>'[3]4-97RPT'!Q25</f>
        <v>882654</v>
      </c>
      <c r="P25" s="50">
        <f>'[3]4-97RPT'!S25</f>
        <v>3473887</v>
      </c>
      <c r="R25" s="50">
        <f>'[3]4-97RPT'!U25</f>
        <v>0</v>
      </c>
    </row>
    <row r="26" spans="9:17" ht="15.75">
      <c r="I26" s="15" t="s">
        <v>42</v>
      </c>
      <c r="Q26" s="12"/>
    </row>
    <row r="27" ht="15.75">
      <c r="Q27" s="12"/>
    </row>
    <row r="28" spans="1:17" ht="18">
      <c r="A28" s="10" t="s">
        <v>38</v>
      </c>
      <c r="F28" s="4"/>
      <c r="I28" s="15" t="s">
        <v>42</v>
      </c>
      <c r="J28" s="4"/>
      <c r="K28" s="4"/>
      <c r="L28" s="4"/>
      <c r="Q28" s="12"/>
    </row>
    <row r="29" spans="1:18" ht="18">
      <c r="A29" s="10" t="s">
        <v>39</v>
      </c>
      <c r="B29" s="51">
        <f>'[3]4-97RPT'!$C$28</f>
        <v>1900000</v>
      </c>
      <c r="C29" s="72"/>
      <c r="D29" s="16"/>
      <c r="E29" s="14"/>
      <c r="F29" s="15">
        <f>'[3]4-97RPT'!$G$28</f>
        <v>1900000</v>
      </c>
      <c r="G29" s="51">
        <f>'[3]4-97RPT'!$I$28</f>
        <v>1710000</v>
      </c>
      <c r="H29" s="12"/>
      <c r="I29" s="15">
        <f>'[3]4-97RPT'!$K$28</f>
        <v>190000</v>
      </c>
      <c r="J29" s="3">
        <f>'[3]4-97RPT'!$M$28</f>
        <v>1900000</v>
      </c>
      <c r="L29" s="15">
        <f>'[3]4-97RPT'!$O$28</f>
        <v>0</v>
      </c>
      <c r="M29" s="12"/>
      <c r="N29" s="12">
        <f>'[3]4-97RPT'!$Q$28</f>
        <v>0</v>
      </c>
      <c r="O29" s="12"/>
      <c r="P29" s="16"/>
      <c r="Q29" s="12"/>
      <c r="R29" s="50">
        <f>'[3]4-97RPT'!U28</f>
        <v>0</v>
      </c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1">
        <f>'[3]4-97RPT'!G32</f>
        <v>33500</v>
      </c>
      <c r="G33" s="51">
        <f>'[3]4-97RPT'!I32</f>
        <v>0</v>
      </c>
      <c r="H33" s="12"/>
      <c r="I33" s="15">
        <f>'[3]4-97RPT'!K32</f>
        <v>33500</v>
      </c>
      <c r="J33" s="15">
        <f>'[3]4-97RPT'!M32</f>
        <v>33500</v>
      </c>
      <c r="K33" s="15"/>
      <c r="L33" s="11"/>
      <c r="M33" s="11"/>
      <c r="N33" s="11"/>
      <c r="O33" s="11"/>
      <c r="P33" s="15">
        <f>'[3]4-97RPT'!S32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1">
        <f>'[3]4-97RPT'!G33</f>
        <v>0</v>
      </c>
      <c r="G34" s="51">
        <f>'[3]4-97RPT'!I33</f>
        <v>0</v>
      </c>
      <c r="H34" s="12"/>
      <c r="I34" s="15">
        <f>'[3]4-97RPT'!K33</f>
        <v>0</v>
      </c>
      <c r="J34" s="15">
        <f>'[3]4-97RPT'!M33</f>
        <v>0</v>
      </c>
      <c r="K34" s="15"/>
      <c r="L34" s="11"/>
      <c r="M34" s="11"/>
      <c r="N34" s="11"/>
      <c r="O34" s="11"/>
      <c r="P34" s="15">
        <f>'[3]4-97RPT'!S33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3">
        <f>'[3]4-97RPT'!G34</f>
        <v>0</v>
      </c>
      <c r="G35" s="52">
        <f>'[3]4-97RPT'!I34</f>
        <v>0</v>
      </c>
      <c r="H35" s="23"/>
      <c r="I35" s="27">
        <f>'[3]4-97RPT'!K34</f>
        <v>0</v>
      </c>
      <c r="J35" s="27">
        <f>'[3]4-97RPT'!M34</f>
        <v>0</v>
      </c>
      <c r="K35" s="21"/>
      <c r="L35" s="11"/>
      <c r="M35" s="11"/>
      <c r="N35" s="11"/>
      <c r="O35" s="11"/>
      <c r="P35" s="27">
        <f>'[3]4-97RPT'!S34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1">
        <f>'[3]4-97RPT'!G35</f>
        <v>33500</v>
      </c>
      <c r="G36" s="51">
        <f>'[3]4-97RPT'!I35</f>
        <v>0</v>
      </c>
      <c r="H36" s="12"/>
      <c r="I36" s="15">
        <f>'[3]4-97RPT'!K35</f>
        <v>33500</v>
      </c>
      <c r="J36" s="15">
        <f>'[3]4-97RPT'!M35</f>
        <v>33500</v>
      </c>
      <c r="K36" s="15"/>
      <c r="L36" s="11"/>
      <c r="M36" s="11"/>
      <c r="N36" s="11"/>
      <c r="O36" s="11"/>
      <c r="P36" s="15">
        <f>'[3]4-97RPT'!S35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1">
        <f>'[3]4-97RPT'!G38</f>
        <v>2932112</v>
      </c>
      <c r="G39" s="51">
        <f>'[3]4-97RPT'!I38</f>
        <v>506512.71</v>
      </c>
      <c r="H39" s="12"/>
      <c r="I39" s="15">
        <f>'[3]4-97RPT'!K38</f>
        <v>2425599.29</v>
      </c>
      <c r="J39" s="15">
        <f>'[3]4-97RPT'!M38</f>
        <v>2932112</v>
      </c>
      <c r="K39" s="15"/>
      <c r="L39" s="11"/>
      <c r="M39" s="11"/>
      <c r="N39" s="11"/>
      <c r="O39" s="11"/>
      <c r="P39" s="15">
        <f>'[3]4-97RPT'!S38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1">
        <f>'[3]4-97RPT'!G39</f>
        <v>147500</v>
      </c>
      <c r="G40" s="51">
        <f>'[3]4-97RPT'!I39</f>
        <v>3337</v>
      </c>
      <c r="H40" s="12"/>
      <c r="I40" s="15">
        <f>'[3]4-97RPT'!K39</f>
        <v>144163</v>
      </c>
      <c r="J40" s="15">
        <f>'[3]4-97RPT'!M39</f>
        <v>147500</v>
      </c>
      <c r="K40" s="15"/>
      <c r="L40" s="11"/>
      <c r="M40" s="11"/>
      <c r="N40" s="11"/>
      <c r="O40" s="11"/>
      <c r="P40" s="15">
        <f>'[3]4-97RPT'!S39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3">
        <f>'[3]4-97RPT'!G40</f>
        <v>0</v>
      </c>
      <c r="G41" s="53">
        <f>'[3]4-97RPT'!I40</f>
        <v>0</v>
      </c>
      <c r="H41" s="23"/>
      <c r="I41" s="27">
        <f>'[3]4-97RPT'!K40</f>
        <v>0</v>
      </c>
      <c r="J41" s="27">
        <f>'[3]4-97RPT'!M40</f>
        <v>0</v>
      </c>
      <c r="K41" s="21"/>
      <c r="L41" s="11"/>
      <c r="M41" s="11"/>
      <c r="N41" s="11"/>
      <c r="O41" s="11"/>
      <c r="P41" s="27">
        <f>'[3]4-97RPT'!S40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1">
        <f>'[3]4-97RPT'!G41</f>
        <v>3079612</v>
      </c>
      <c r="G42" s="51">
        <f>'[3]4-97RPT'!I41</f>
        <v>509849.71</v>
      </c>
      <c r="H42" s="12"/>
      <c r="I42" s="15">
        <f>'[3]4-97RPT'!K41</f>
        <v>2569762.29</v>
      </c>
      <c r="J42" s="15">
        <f>'[3]4-97RPT'!M41</f>
        <v>3079612</v>
      </c>
      <c r="K42" s="15"/>
      <c r="L42" s="11"/>
      <c r="M42" s="11"/>
      <c r="N42" s="11"/>
      <c r="O42" s="11"/>
      <c r="P42" s="15">
        <f>'[3]4-97RPT'!S41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ht="15.75">
      <c r="Q46" s="12"/>
    </row>
    <row r="47" spans="1:17" ht="15.75">
      <c r="A47" s="3" t="s">
        <v>75</v>
      </c>
      <c r="Q47" s="12"/>
    </row>
    <row r="48" ht="15.75"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8">
      <c r="A56" s="77">
        <v>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12"/>
    </row>
    <row r="57" spans="1:23" ht="2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61"/>
      <c r="R57" s="25"/>
      <c r="S57" s="25"/>
      <c r="T57" s="25"/>
      <c r="U57" s="25"/>
      <c r="V57" s="25"/>
      <c r="W57" s="25"/>
    </row>
    <row r="58" spans="1:17" ht="20.25">
      <c r="A58" s="79" t="s">
        <v>31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12"/>
    </row>
    <row r="59" spans="1:17" ht="20.25">
      <c r="A59" s="80" t="str">
        <f>$A$3</f>
        <v>FINANCIAL STATUS AS OF NOVEMBER 30, 2007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12"/>
    </row>
    <row r="60" spans="1:17" ht="15.75">
      <c r="A60" s="4"/>
      <c r="H60" s="5" t="str">
        <f>$H$4</f>
        <v>SFY 2007-08</v>
      </c>
      <c r="Q60" s="12"/>
    </row>
    <row r="61" spans="2:18" ht="15.75">
      <c r="B61" s="6">
        <v>-1</v>
      </c>
      <c r="C61" s="7"/>
      <c r="D61" s="6">
        <v>-2</v>
      </c>
      <c r="E61" s="6"/>
      <c r="F61" s="6">
        <v>-3</v>
      </c>
      <c r="G61" s="6">
        <v>-4</v>
      </c>
      <c r="H61" s="7"/>
      <c r="I61" s="6">
        <v>-5</v>
      </c>
      <c r="J61" s="6">
        <v>-6</v>
      </c>
      <c r="K61" s="6"/>
      <c r="L61" s="6">
        <v>-7</v>
      </c>
      <c r="M61" s="7"/>
      <c r="N61" s="38">
        <v>-8</v>
      </c>
      <c r="O61" s="7"/>
      <c r="P61" s="6">
        <v>-9</v>
      </c>
      <c r="Q61" s="12"/>
      <c r="R61" s="38">
        <v>-10</v>
      </c>
    </row>
    <row r="62" spans="16:17" ht="15.75">
      <c r="P62" s="8" t="s">
        <v>0</v>
      </c>
      <c r="Q62" s="12"/>
    </row>
    <row r="63" spans="6:17" ht="15.75">
      <c r="F63" s="8" t="s">
        <v>0</v>
      </c>
      <c r="G63" s="8" t="s">
        <v>1</v>
      </c>
      <c r="I63" s="8" t="s">
        <v>2</v>
      </c>
      <c r="J63" s="8" t="s">
        <v>3</v>
      </c>
      <c r="K63" s="8"/>
      <c r="L63" s="8" t="str">
        <f>$L$7</f>
        <v>2007-2008</v>
      </c>
      <c r="N63" s="39" t="s">
        <v>2</v>
      </c>
      <c r="P63" s="8" t="s">
        <v>2</v>
      </c>
      <c r="Q63" s="12"/>
    </row>
    <row r="64" spans="2:18" ht="15.75">
      <c r="B64" s="8" t="s">
        <v>4</v>
      </c>
      <c r="D64" s="8" t="str">
        <f>$D$8</f>
        <v>2007-2008</v>
      </c>
      <c r="E64" s="8"/>
      <c r="F64" s="8" t="s">
        <v>2</v>
      </c>
      <c r="G64" s="8" t="s">
        <v>5</v>
      </c>
      <c r="I64" s="8" t="s">
        <v>5</v>
      </c>
      <c r="J64" s="8" t="s">
        <v>5</v>
      </c>
      <c r="K64" s="8"/>
      <c r="L64" s="8" t="s">
        <v>2</v>
      </c>
      <c r="N64" s="39" t="s">
        <v>46</v>
      </c>
      <c r="P64" s="8" t="s">
        <v>6</v>
      </c>
      <c r="Q64" s="12"/>
      <c r="R64" s="41" t="s">
        <v>47</v>
      </c>
    </row>
    <row r="65" spans="2:18" ht="15.75">
      <c r="B65" s="8" t="s">
        <v>7</v>
      </c>
      <c r="D65" s="8" t="s">
        <v>8</v>
      </c>
      <c r="E65" s="8"/>
      <c r="F65" s="8" t="s">
        <v>9</v>
      </c>
      <c r="G65" s="8" t="s">
        <v>10</v>
      </c>
      <c r="I65" s="8" t="s">
        <v>36</v>
      </c>
      <c r="J65" s="8" t="s">
        <v>11</v>
      </c>
      <c r="K65" s="8"/>
      <c r="L65" s="8" t="s">
        <v>68</v>
      </c>
      <c r="N65" s="39" t="s">
        <v>6</v>
      </c>
      <c r="P65" s="8" t="s">
        <v>40</v>
      </c>
      <c r="Q65" s="12"/>
      <c r="R65" s="41" t="s">
        <v>48</v>
      </c>
    </row>
    <row r="66" spans="2:18" ht="15.75">
      <c r="B66" s="9" t="str">
        <f>$B$10</f>
        <v>on 4/1/07</v>
      </c>
      <c r="D66" s="9" t="s">
        <v>9</v>
      </c>
      <c r="E66" s="9"/>
      <c r="F66" s="62" t="str">
        <f>$F$10</f>
        <v>2007-2008</v>
      </c>
      <c r="G66" s="62">
        <f>$G$10</f>
        <v>39416</v>
      </c>
      <c r="H66" s="29"/>
      <c r="I66" s="9" t="s">
        <v>37</v>
      </c>
      <c r="J66" s="9" t="s">
        <v>2</v>
      </c>
      <c r="K66" s="9"/>
      <c r="L66" s="9" t="s">
        <v>5</v>
      </c>
      <c r="M66" s="29"/>
      <c r="N66" s="40" t="str">
        <f>$N$10</f>
        <v>at 3/31/08</v>
      </c>
      <c r="P66" s="9" t="s">
        <v>37</v>
      </c>
      <c r="Q66" s="12"/>
      <c r="R66" s="40" t="s">
        <v>49</v>
      </c>
    </row>
    <row r="67" ht="15.75">
      <c r="Q67" s="12"/>
    </row>
    <row r="68" spans="1:18" ht="18">
      <c r="A68" s="10" t="s">
        <v>12</v>
      </c>
      <c r="B68" s="12"/>
      <c r="D68" s="12"/>
      <c r="E68" s="12"/>
      <c r="P68" s="11"/>
      <c r="Q68" s="12"/>
      <c r="R68" s="50">
        <f>'[1]April 2007'!$W$13</f>
        <v>0</v>
      </c>
    </row>
    <row r="69" spans="1:18" ht="15.75">
      <c r="A69" s="13" t="s">
        <v>13</v>
      </c>
      <c r="B69" s="51">
        <f>'[1]April 2007'!$C$13</f>
        <v>19928200</v>
      </c>
      <c r="D69" s="18"/>
      <c r="E69" s="14"/>
      <c r="F69" s="15">
        <f>B69</f>
        <v>19928200</v>
      </c>
      <c r="G69" s="51">
        <f>'[1]April 2007'!$I$13</f>
        <v>9990717</v>
      </c>
      <c r="H69" s="12"/>
      <c r="I69" s="26">
        <f>J69-G69</f>
        <v>9937483</v>
      </c>
      <c r="J69" s="15">
        <f>F69</f>
        <v>19928200</v>
      </c>
      <c r="K69" s="15"/>
      <c r="L69" s="15">
        <f>F69-J69</f>
        <v>0</v>
      </c>
      <c r="N69" s="3">
        <f>L69-R69</f>
        <v>0</v>
      </c>
      <c r="P69" s="16"/>
      <c r="Q69" s="12"/>
      <c r="R69" s="50">
        <f>'[1]April 2007'!$W$14</f>
        <v>0</v>
      </c>
    </row>
    <row r="70" spans="1:18" ht="15.75">
      <c r="A70" s="13" t="s">
        <v>14</v>
      </c>
      <c r="B70" s="52">
        <f>'[1]April 2007'!$C$14</f>
        <v>15005800</v>
      </c>
      <c r="D70" s="18"/>
      <c r="E70" s="28"/>
      <c r="F70" s="17">
        <f>B70</f>
        <v>15005800</v>
      </c>
      <c r="G70" s="66">
        <f>'[1]April 2007'!$I$14</f>
        <v>2896867</v>
      </c>
      <c r="H70" s="23"/>
      <c r="I70" s="46">
        <f>J70-G70</f>
        <v>12108933</v>
      </c>
      <c r="J70" s="27">
        <f>F70</f>
        <v>15005800</v>
      </c>
      <c r="K70" s="27"/>
      <c r="L70" s="27">
        <f>F70-J70</f>
        <v>0</v>
      </c>
      <c r="M70" s="29"/>
      <c r="N70" s="29">
        <f>L70-R70</f>
        <v>0</v>
      </c>
      <c r="P70" s="18"/>
      <c r="Q70" s="12"/>
      <c r="R70" s="50">
        <f>'[1]April 2007'!$W$15</f>
        <v>0</v>
      </c>
    </row>
    <row r="71" spans="1:18" ht="15.75">
      <c r="A71" s="19" t="s">
        <v>15</v>
      </c>
      <c r="B71" s="51">
        <f>'[1]April 2007'!$C$15</f>
        <v>34934000</v>
      </c>
      <c r="D71" s="18"/>
      <c r="E71" s="21"/>
      <c r="F71" s="15">
        <f>B71</f>
        <v>34934000</v>
      </c>
      <c r="G71" s="51">
        <f>'[1]April 2007'!$I$15</f>
        <v>12887584</v>
      </c>
      <c r="H71" s="12"/>
      <c r="I71" s="26">
        <f>J71-G71</f>
        <v>22046416</v>
      </c>
      <c r="J71" s="15">
        <f>F71</f>
        <v>34934000</v>
      </c>
      <c r="K71" s="15"/>
      <c r="L71" s="15">
        <f>F71-J71</f>
        <v>0</v>
      </c>
      <c r="N71" s="3">
        <f>L71-R71</f>
        <v>0</v>
      </c>
      <c r="P71" s="16"/>
      <c r="Q71" s="12"/>
      <c r="R71" s="50"/>
    </row>
    <row r="72" ht="15.75">
      <c r="Q72" s="12"/>
    </row>
    <row r="73" ht="15.75">
      <c r="Q73" s="12"/>
    </row>
    <row r="74" ht="15.75">
      <c r="Q74" s="12"/>
    </row>
    <row r="75" spans="10:17" ht="15.75">
      <c r="J75" s="5"/>
      <c r="K75" s="5"/>
      <c r="Q75" s="12"/>
    </row>
    <row r="76" spans="10:17" ht="15.75">
      <c r="J76" s="5"/>
      <c r="K76" s="5"/>
      <c r="Q76" s="12"/>
    </row>
    <row r="77" ht="15.75">
      <c r="Q77" s="12"/>
    </row>
    <row r="78" spans="1:17" ht="18">
      <c r="A78" s="10" t="s">
        <v>16</v>
      </c>
      <c r="B78" s="11"/>
      <c r="C78" s="11"/>
      <c r="D78" s="11"/>
      <c r="E78" s="11"/>
      <c r="L78" s="11"/>
      <c r="M78" s="11"/>
      <c r="N78" s="11"/>
      <c r="O78" s="11"/>
      <c r="Q78" s="12"/>
    </row>
    <row r="79" spans="1:17" ht="15.75">
      <c r="A79" s="24" t="s">
        <v>21</v>
      </c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2"/>
      <c r="Q79" s="12"/>
    </row>
    <row r="80" spans="1:18" ht="15.75">
      <c r="A80" s="13" t="s">
        <v>13</v>
      </c>
      <c r="B80" s="11"/>
      <c r="C80" s="11"/>
      <c r="D80" s="11"/>
      <c r="E80" s="11"/>
      <c r="F80" s="51">
        <f>'[1]April 2007'!$G$24</f>
        <v>2261230</v>
      </c>
      <c r="G80" s="51">
        <f>'[1]April 2007'!$I$24</f>
        <v>230267</v>
      </c>
      <c r="H80" s="12"/>
      <c r="I80" s="15">
        <f>J80-G80</f>
        <v>2030963</v>
      </c>
      <c r="J80" s="15">
        <f>F80</f>
        <v>2261230</v>
      </c>
      <c r="K80" s="15"/>
      <c r="L80" s="11"/>
      <c r="M80" s="11"/>
      <c r="N80" s="11"/>
      <c r="O80" s="11"/>
      <c r="P80" s="15">
        <f>F80-J80</f>
        <v>0</v>
      </c>
      <c r="Q80" s="12"/>
      <c r="R80" s="3">
        <f>'[1]April 2007'!$W$24</f>
        <v>0</v>
      </c>
    </row>
    <row r="81" spans="1:18" ht="15.75">
      <c r="A81" s="13" t="s">
        <v>14</v>
      </c>
      <c r="B81" s="11"/>
      <c r="C81" s="11"/>
      <c r="D81" s="11"/>
      <c r="E81" s="11"/>
      <c r="F81" s="51">
        <f>'[1]April 2007'!$G$25</f>
        <v>2934924</v>
      </c>
      <c r="G81" s="51">
        <f>'[1]April 2007'!$I$25</f>
        <v>22846</v>
      </c>
      <c r="H81" s="12"/>
      <c r="I81" s="15">
        <f>J81-G81</f>
        <v>2912078</v>
      </c>
      <c r="J81" s="15">
        <f>F81</f>
        <v>2934924</v>
      </c>
      <c r="K81" s="15"/>
      <c r="L81" s="11"/>
      <c r="M81" s="11"/>
      <c r="N81" s="11"/>
      <c r="O81" s="11"/>
      <c r="P81" s="15">
        <f>F81-J81</f>
        <v>0</v>
      </c>
      <c r="Q81" s="12"/>
      <c r="R81" s="3">
        <f>'[1]April 2007'!$W$25</f>
        <v>0</v>
      </c>
    </row>
    <row r="82" spans="1:18" ht="15.75">
      <c r="A82" s="13" t="s">
        <v>18</v>
      </c>
      <c r="B82" s="11"/>
      <c r="C82" s="11"/>
      <c r="D82" s="11"/>
      <c r="E82" s="11"/>
      <c r="F82" s="53">
        <f>'[1]April 2007'!$G$26</f>
        <v>1796122</v>
      </c>
      <c r="G82" s="53">
        <f>'[1]April 2007'!$I$26</f>
        <v>0</v>
      </c>
      <c r="H82" s="23"/>
      <c r="I82" s="27">
        <f>J82-G82</f>
        <v>1796122</v>
      </c>
      <c r="J82" s="27">
        <f>F82</f>
        <v>1796122</v>
      </c>
      <c r="K82" s="21"/>
      <c r="L82" s="11"/>
      <c r="M82" s="11"/>
      <c r="N82" s="11"/>
      <c r="O82" s="11"/>
      <c r="P82" s="27">
        <f>F82-J82</f>
        <v>0</v>
      </c>
      <c r="Q82" s="12"/>
      <c r="R82" s="3">
        <f>'[1]April 2007'!$W$26</f>
        <v>0</v>
      </c>
    </row>
    <row r="83" spans="1:18" ht="15.75">
      <c r="A83" s="19" t="s">
        <v>15</v>
      </c>
      <c r="B83" s="11"/>
      <c r="C83" s="11"/>
      <c r="D83" s="11"/>
      <c r="E83" s="11"/>
      <c r="F83" s="51">
        <f>'[1]April 2007'!$G$27</f>
        <v>6992276</v>
      </c>
      <c r="G83" s="51">
        <f>'[1]April 2007'!$I$27</f>
        <v>253113</v>
      </c>
      <c r="H83" s="12"/>
      <c r="I83" s="15">
        <f>J83-G83</f>
        <v>6739163</v>
      </c>
      <c r="J83" s="15">
        <f>F83</f>
        <v>6992276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'[1]April 2007'!$W$27</f>
        <v>0</v>
      </c>
    </row>
    <row r="84" spans="14:17" ht="15.75">
      <c r="N84" s="12"/>
      <c r="O84" s="12"/>
      <c r="P84" s="12"/>
      <c r="Q84" s="12"/>
    </row>
    <row r="85" spans="1:17" ht="15.75">
      <c r="A85" s="24" t="s">
        <v>19</v>
      </c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1"/>
      <c r="M85" s="11"/>
      <c r="N85" s="11"/>
      <c r="O85" s="11"/>
      <c r="Q85" s="12"/>
    </row>
    <row r="86" spans="1:18" ht="15.75">
      <c r="A86" s="13" t="s">
        <v>13</v>
      </c>
      <c r="B86" s="11"/>
      <c r="C86" s="11"/>
      <c r="D86" s="11"/>
      <c r="E86" s="11"/>
      <c r="F86" s="51">
        <f>'[1]April 2007'!$G$30</f>
        <v>13439219</v>
      </c>
      <c r="G86" s="51">
        <f>'[1]April 2007'!$I$30</f>
        <v>3439688</v>
      </c>
      <c r="H86" s="12"/>
      <c r="I86" s="21">
        <f>J86-G86</f>
        <v>9999531</v>
      </c>
      <c r="J86" s="15">
        <f>F86</f>
        <v>13439219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'[1]April 2007'!$W$30</f>
        <v>0</v>
      </c>
    </row>
    <row r="87" spans="1:18" ht="15.75">
      <c r="A87" s="13" t="s">
        <v>14</v>
      </c>
      <c r="B87" s="11"/>
      <c r="C87" s="11"/>
      <c r="D87" s="11"/>
      <c r="E87" s="11"/>
      <c r="F87" s="51">
        <f>'[1]April 2007'!$G$31</f>
        <v>29795001</v>
      </c>
      <c r="G87" s="51">
        <f>'[1]April 2007'!$I$31</f>
        <v>581010</v>
      </c>
      <c r="H87" s="12"/>
      <c r="I87" s="21">
        <f>J87-G87</f>
        <v>29213991</v>
      </c>
      <c r="J87" s="15">
        <f>F87</f>
        <v>29795001</v>
      </c>
      <c r="K87" s="15"/>
      <c r="L87" s="11"/>
      <c r="M87" s="11"/>
      <c r="N87" s="11"/>
      <c r="O87" s="11"/>
      <c r="P87" s="15">
        <f>F87-J87</f>
        <v>0</v>
      </c>
      <c r="Q87" s="12"/>
      <c r="R87" s="3">
        <f>'[1]April 2007'!$W$31</f>
        <v>0</v>
      </c>
    </row>
    <row r="88" spans="1:18" ht="15.75">
      <c r="A88" s="13" t="s">
        <v>18</v>
      </c>
      <c r="B88" s="11"/>
      <c r="C88" s="11"/>
      <c r="D88" s="11"/>
      <c r="E88" s="11"/>
      <c r="F88" s="53">
        <f>'[1]April 2007'!$G$32</f>
        <v>9149739</v>
      </c>
      <c r="G88" s="52">
        <f>'[1]April 2007'!$I$32</f>
        <v>0</v>
      </c>
      <c r="H88" s="23"/>
      <c r="I88" s="27">
        <f>J88-G88</f>
        <v>9149739</v>
      </c>
      <c r="J88" s="27">
        <f>F88</f>
        <v>9149739</v>
      </c>
      <c r="K88" s="21"/>
      <c r="L88" s="11"/>
      <c r="M88" s="11"/>
      <c r="N88" s="11"/>
      <c r="O88" s="11"/>
      <c r="P88" s="27">
        <f>F88-J88</f>
        <v>0</v>
      </c>
      <c r="Q88" s="12"/>
      <c r="R88" s="3">
        <f>'[1]April 2007'!$W$32</f>
        <v>0</v>
      </c>
    </row>
    <row r="89" spans="1:18" ht="15.75">
      <c r="A89" s="19" t="s">
        <v>15</v>
      </c>
      <c r="B89" s="11"/>
      <c r="C89" s="11"/>
      <c r="D89" s="11"/>
      <c r="E89" s="11"/>
      <c r="F89" s="51">
        <f>'[1]April 2007'!$G$33</f>
        <v>52383959</v>
      </c>
      <c r="G89" s="54">
        <f>'[1]April 2007'!$I$33</f>
        <v>4020698</v>
      </c>
      <c r="H89" s="12"/>
      <c r="I89" s="21">
        <f>J89-G89</f>
        <v>48363261</v>
      </c>
      <c r="J89" s="15">
        <f>F89</f>
        <v>52383959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'[1]April 2007'!$W$33</f>
        <v>0</v>
      </c>
    </row>
    <row r="90" spans="6:17" ht="15.75">
      <c r="F90" s="12"/>
      <c r="G90" s="12"/>
      <c r="H90" s="12"/>
      <c r="I90" s="12"/>
      <c r="J90" s="12"/>
      <c r="K90" s="12"/>
      <c r="P90" s="12"/>
      <c r="Q90" s="12"/>
    </row>
    <row r="91" spans="6:17" ht="15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8">
      <c r="A92" s="10" t="s">
        <v>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8" ht="15.75">
      <c r="A93" s="13" t="s">
        <v>22</v>
      </c>
      <c r="B93" s="50">
        <f>'[1]April 2007'!$C$37</f>
        <v>881001</v>
      </c>
      <c r="D93" s="50">
        <f>'[1]April 2007'!$E$37</f>
        <v>1619803</v>
      </c>
      <c r="E93" s="14" t="s">
        <v>41</v>
      </c>
      <c r="F93" s="15">
        <f>B93+D93</f>
        <v>2500804</v>
      </c>
      <c r="G93" s="51">
        <f>'[1]April 2007'!$I$37</f>
        <v>1055183</v>
      </c>
      <c r="H93" s="12"/>
      <c r="I93" s="15">
        <f>J93-G93</f>
        <v>548386</v>
      </c>
      <c r="J93" s="51">
        <f>'[1]April 2007'!$O$37</f>
        <v>1603569</v>
      </c>
      <c r="K93" s="51"/>
      <c r="L93" s="15">
        <f>D93-J93</f>
        <v>16234</v>
      </c>
      <c r="M93" s="12"/>
      <c r="N93" s="15">
        <f>L93-R93</f>
        <v>16234</v>
      </c>
      <c r="O93" s="33"/>
      <c r="P93" s="15">
        <f>F93-J93</f>
        <v>897235</v>
      </c>
      <c r="Q93" s="12"/>
      <c r="R93" s="50">
        <f>'[1]April 2007'!$W$37</f>
        <v>0</v>
      </c>
    </row>
    <row r="94" spans="1:17" ht="15.75">
      <c r="A94" s="13" t="s">
        <v>23</v>
      </c>
      <c r="F94" s="15"/>
      <c r="G94" s="12"/>
      <c r="H94" s="12"/>
      <c r="I94" s="15"/>
      <c r="J94" s="12"/>
      <c r="K94" s="12"/>
      <c r="L94" s="15"/>
      <c r="M94" s="12"/>
      <c r="N94" s="15"/>
      <c r="O94" s="12"/>
      <c r="P94" s="15"/>
      <c r="Q94" s="12"/>
    </row>
    <row r="95" spans="1:18" ht="15.75">
      <c r="A95" s="13" t="s">
        <v>50</v>
      </c>
      <c r="B95" s="50">
        <f>'[1]April 2007'!$C$39</f>
        <v>519155</v>
      </c>
      <c r="D95" s="50">
        <f>'[1]April 2007'!$E$39</f>
        <v>180000</v>
      </c>
      <c r="E95" s="14"/>
      <c r="F95" s="15">
        <f>B95+D95</f>
        <v>699155</v>
      </c>
      <c r="G95" s="51">
        <f>'[1]April 2007'!$I$39</f>
        <v>0</v>
      </c>
      <c r="H95" s="12"/>
      <c r="I95" s="15">
        <f>J95-G95</f>
        <v>387965</v>
      </c>
      <c r="J95" s="51">
        <f>'[1]April 2007'!$O$39</f>
        <v>387965</v>
      </c>
      <c r="K95" s="51"/>
      <c r="L95" s="15">
        <f>D95-J95</f>
        <v>-207965</v>
      </c>
      <c r="M95" s="33" t="s">
        <v>69</v>
      </c>
      <c r="N95" s="15">
        <f>L95-R95</f>
        <v>0</v>
      </c>
      <c r="O95" s="12"/>
      <c r="P95" s="15">
        <f>F95-J95</f>
        <v>311190</v>
      </c>
      <c r="Q95" s="12"/>
      <c r="R95" s="50">
        <f>'[1]April 2007'!$W$39</f>
        <v>-207965</v>
      </c>
    </row>
    <row r="96" spans="4:17" ht="15.75">
      <c r="D96" s="50"/>
      <c r="I96" s="15"/>
      <c r="J96" s="12"/>
      <c r="K96" s="12"/>
      <c r="L96" s="12"/>
      <c r="M96" s="12"/>
      <c r="N96" s="12"/>
      <c r="O96" s="12"/>
      <c r="P96" s="12"/>
      <c r="Q96" s="12"/>
    </row>
    <row r="97" spans="4:17" ht="15.75">
      <c r="D97" s="50"/>
      <c r="I97" s="15"/>
      <c r="J97" s="12"/>
      <c r="K97" s="12"/>
      <c r="L97" s="12"/>
      <c r="M97" s="12"/>
      <c r="N97" s="12"/>
      <c r="O97" s="12"/>
      <c r="P97" s="12"/>
      <c r="Q97" s="12"/>
    </row>
    <row r="98" spans="1:17" ht="15.75">
      <c r="A98" s="34" t="s">
        <v>74</v>
      </c>
      <c r="D98" s="50"/>
      <c r="I98" s="15"/>
      <c r="J98" s="12"/>
      <c r="K98" s="12"/>
      <c r="L98" s="12"/>
      <c r="M98" s="12"/>
      <c r="N98" s="12"/>
      <c r="O98" s="12"/>
      <c r="P98" s="12"/>
      <c r="Q98" s="12"/>
    </row>
    <row r="99" spans="1:17" ht="15.75">
      <c r="A99" s="3" t="s">
        <v>78</v>
      </c>
      <c r="D99" s="50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.75">
      <c r="D100" s="50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.75">
      <c r="D101" s="50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.75">
      <c r="D102" s="50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0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0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0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0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0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0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0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0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0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0"/>
      <c r="I112" s="15"/>
      <c r="J112" s="12"/>
      <c r="K112" s="12"/>
      <c r="L112" s="12"/>
      <c r="M112" s="12"/>
      <c r="N112" s="12"/>
      <c r="O112" s="12"/>
      <c r="P112" s="12"/>
      <c r="Q112" s="12"/>
    </row>
    <row r="113" ht="15.75">
      <c r="Q113" s="12"/>
    </row>
    <row r="114" spans="1:17" ht="18">
      <c r="A114" s="77">
        <v>5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12"/>
    </row>
    <row r="115" spans="1:17" ht="20.2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12"/>
    </row>
    <row r="116" spans="1:17" ht="20.25">
      <c r="A116" s="79" t="s">
        <v>32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12"/>
    </row>
    <row r="117" spans="1:17" ht="20.25">
      <c r="A117" s="80" t="str">
        <f>$A$3</f>
        <v>FINANCIAL STATUS AS OF NOVEMBER 30, 2007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12"/>
    </row>
    <row r="118" spans="1:17" ht="15.75">
      <c r="A118" s="4"/>
      <c r="H118" s="5" t="str">
        <f>$H$4</f>
        <v>SFY 2007-08</v>
      </c>
      <c r="Q118" s="12"/>
    </row>
    <row r="119" spans="2:17" ht="15.75">
      <c r="B119" s="6">
        <v>-1</v>
      </c>
      <c r="C119" s="7"/>
      <c r="D119" s="6">
        <v>-2</v>
      </c>
      <c r="E119" s="6"/>
      <c r="F119" s="6">
        <v>-3</v>
      </c>
      <c r="G119" s="6">
        <v>-4</v>
      </c>
      <c r="H119" s="7"/>
      <c r="I119" s="6">
        <v>-5</v>
      </c>
      <c r="J119" s="6">
        <v>-6</v>
      </c>
      <c r="K119" s="6"/>
      <c r="L119" s="6">
        <v>-7</v>
      </c>
      <c r="M119" s="7"/>
      <c r="N119" s="38">
        <v>-8</v>
      </c>
      <c r="O119" s="7"/>
      <c r="P119" s="6">
        <v>-9</v>
      </c>
      <c r="Q119" s="12"/>
    </row>
    <row r="120" spans="16:17" ht="15.75">
      <c r="P120" s="8" t="s">
        <v>0</v>
      </c>
      <c r="Q120" s="12"/>
    </row>
    <row r="121" spans="6:17" ht="15.75">
      <c r="F121" s="8" t="s">
        <v>0</v>
      </c>
      <c r="G121" s="8" t="s">
        <v>1</v>
      </c>
      <c r="I121" s="8" t="s">
        <v>2</v>
      </c>
      <c r="J121" s="8" t="s">
        <v>3</v>
      </c>
      <c r="K121" s="8"/>
      <c r="L121" s="8" t="str">
        <f>$L$7</f>
        <v>2007-2008</v>
      </c>
      <c r="N121" s="39" t="s">
        <v>2</v>
      </c>
      <c r="P121" s="8" t="s">
        <v>2</v>
      </c>
      <c r="Q121" s="12"/>
    </row>
    <row r="122" spans="2:17" ht="15.75">
      <c r="B122" s="8" t="s">
        <v>4</v>
      </c>
      <c r="D122" s="8" t="str">
        <f>$D$8</f>
        <v>2007-2008</v>
      </c>
      <c r="E122" s="8"/>
      <c r="F122" s="8" t="s">
        <v>2</v>
      </c>
      <c r="G122" s="8" t="s">
        <v>5</v>
      </c>
      <c r="I122" s="8" t="s">
        <v>5</v>
      </c>
      <c r="J122" s="8" t="s">
        <v>5</v>
      </c>
      <c r="K122" s="8"/>
      <c r="L122" s="8" t="s">
        <v>2</v>
      </c>
      <c r="N122" s="39" t="s">
        <v>46</v>
      </c>
      <c r="P122" s="8" t="s">
        <v>6</v>
      </c>
      <c r="Q122" s="12"/>
    </row>
    <row r="123" spans="2:17" ht="15.75">
      <c r="B123" s="8" t="s">
        <v>7</v>
      </c>
      <c r="D123" s="8" t="s">
        <v>8</v>
      </c>
      <c r="E123" s="8"/>
      <c r="F123" s="8" t="s">
        <v>9</v>
      </c>
      <c r="G123" s="8" t="s">
        <v>10</v>
      </c>
      <c r="I123" s="8" t="s">
        <v>36</v>
      </c>
      <c r="J123" s="8" t="s">
        <v>11</v>
      </c>
      <c r="K123" s="8"/>
      <c r="L123" s="8" t="s">
        <v>68</v>
      </c>
      <c r="N123" s="39" t="s">
        <v>6</v>
      </c>
      <c r="P123" s="8" t="s">
        <v>40</v>
      </c>
      <c r="Q123" s="12"/>
    </row>
    <row r="124" spans="2:17" ht="15.75">
      <c r="B124" s="9" t="str">
        <f>$B$10</f>
        <v>on 4/1/07</v>
      </c>
      <c r="D124" s="9" t="s">
        <v>9</v>
      </c>
      <c r="E124" s="9"/>
      <c r="F124" s="62" t="str">
        <f>$F$10</f>
        <v>2007-2008</v>
      </c>
      <c r="G124" s="62">
        <f>$G$10</f>
        <v>39416</v>
      </c>
      <c r="H124" s="29"/>
      <c r="I124" s="9" t="s">
        <v>37</v>
      </c>
      <c r="J124" s="9" t="s">
        <v>2</v>
      </c>
      <c r="K124" s="9"/>
      <c r="L124" s="9" t="s">
        <v>5</v>
      </c>
      <c r="M124" s="29"/>
      <c r="N124" s="40" t="str">
        <f>$N$10</f>
        <v>at 3/31/08</v>
      </c>
      <c r="P124" s="9" t="s">
        <v>37</v>
      </c>
      <c r="Q124" s="12"/>
    </row>
    <row r="125" ht="15.75">
      <c r="Q125" s="12"/>
    </row>
    <row r="126" spans="1:18" ht="18">
      <c r="A126" s="10" t="s">
        <v>12</v>
      </c>
      <c r="B126" s="12"/>
      <c r="D126" s="12"/>
      <c r="E126" s="12"/>
      <c r="F126" s="12"/>
      <c r="G126" s="12"/>
      <c r="H126" s="12"/>
      <c r="I126" s="12"/>
      <c r="J126" s="12"/>
      <c r="K126" s="12"/>
      <c r="L126" s="12"/>
      <c r="P126" s="12"/>
      <c r="Q126" s="12"/>
      <c r="R126" s="51"/>
    </row>
    <row r="127" spans="1:18" ht="15.75">
      <c r="A127" s="13" t="s">
        <v>13</v>
      </c>
      <c r="B127" s="51">
        <f>('[5]OHE '!$C$13)</f>
        <v>3355000</v>
      </c>
      <c r="D127" s="18"/>
      <c r="E127" s="14"/>
      <c r="F127" s="15">
        <f>B127</f>
        <v>3355000</v>
      </c>
      <c r="G127" s="51">
        <f>'[5]OHE '!$I$13</f>
        <v>2180418</v>
      </c>
      <c r="H127" s="12"/>
      <c r="I127" s="26">
        <f>J127-G127</f>
        <v>1174582</v>
      </c>
      <c r="J127" s="15">
        <f>F127</f>
        <v>3355000</v>
      </c>
      <c r="K127" s="15"/>
      <c r="L127" s="15">
        <f>F127-J127</f>
        <v>0</v>
      </c>
      <c r="N127" s="3">
        <f>L127-R127</f>
        <v>0</v>
      </c>
      <c r="P127" s="16"/>
      <c r="Q127" s="12"/>
      <c r="R127" s="51">
        <v>0</v>
      </c>
    </row>
    <row r="128" spans="1:18" ht="15.75">
      <c r="A128" s="13" t="s">
        <v>14</v>
      </c>
      <c r="B128" s="54">
        <f>('[5]OHE '!$C$14)</f>
        <v>496000</v>
      </c>
      <c r="C128" s="4"/>
      <c r="D128" s="18"/>
      <c r="E128" s="28"/>
      <c r="F128" s="21">
        <f>B128</f>
        <v>496000</v>
      </c>
      <c r="G128" s="54">
        <f>'[5]OHE '!$I$14</f>
        <v>285692</v>
      </c>
      <c r="H128" s="22"/>
      <c r="I128" s="67">
        <f>J128-G128</f>
        <v>210308</v>
      </c>
      <c r="J128" s="21">
        <f>F128</f>
        <v>496000</v>
      </c>
      <c r="K128" s="21"/>
      <c r="L128" s="21">
        <f>F128-J128</f>
        <v>0</v>
      </c>
      <c r="M128" s="4"/>
      <c r="N128" s="4">
        <f>L128-R128</f>
        <v>0</v>
      </c>
      <c r="P128" s="18"/>
      <c r="Q128" s="12"/>
      <c r="R128" s="50">
        <f>'[5]OHE '!$W$14</f>
        <v>0</v>
      </c>
    </row>
    <row r="129" spans="1:18" ht="15.75">
      <c r="A129" s="13" t="s">
        <v>77</v>
      </c>
      <c r="B129" s="52">
        <f>('[5]OHE '!$C$16)</f>
        <v>3300000</v>
      </c>
      <c r="D129" s="18"/>
      <c r="E129" s="28"/>
      <c r="F129" s="27">
        <f>B129</f>
        <v>3300000</v>
      </c>
      <c r="G129" s="52">
        <f>('[5]OHE '!$I$16)</f>
        <v>2735561</v>
      </c>
      <c r="H129" s="23"/>
      <c r="I129" s="52">
        <f>('[5]OHE '!$M$16)</f>
        <v>564439</v>
      </c>
      <c r="J129" s="52">
        <f>('[5]OHE '!$O$16)</f>
        <v>3300000</v>
      </c>
      <c r="K129" s="27"/>
      <c r="L129" s="27">
        <f>F129-J129</f>
        <v>0</v>
      </c>
      <c r="M129" s="29"/>
      <c r="N129" s="29">
        <f>L129-R129</f>
        <v>0</v>
      </c>
      <c r="P129" s="18"/>
      <c r="Q129" s="12"/>
      <c r="R129" s="50"/>
    </row>
    <row r="130" spans="1:18" ht="15.75">
      <c r="A130" s="19" t="s">
        <v>15</v>
      </c>
      <c r="B130" s="51">
        <f>'[5]OHE '!$C$17</f>
        <v>7151000</v>
      </c>
      <c r="D130" s="16"/>
      <c r="E130" s="15"/>
      <c r="F130" s="15">
        <f>B130</f>
        <v>7151000</v>
      </c>
      <c r="G130" s="51">
        <f>SUM(G127:G129)</f>
        <v>5201671</v>
      </c>
      <c r="H130" s="12"/>
      <c r="I130" s="26">
        <f>J130-G130</f>
        <v>1949329</v>
      </c>
      <c r="J130" s="15">
        <f>SUM(J127:J129)</f>
        <v>7151000</v>
      </c>
      <c r="K130" s="15"/>
      <c r="L130" s="15">
        <f>SUM(L127:L129)</f>
        <v>0</v>
      </c>
      <c r="N130" s="15">
        <f>SUM(N127:N129)</f>
        <v>0</v>
      </c>
      <c r="P130" s="16"/>
      <c r="Q130" s="12"/>
      <c r="R130" s="50">
        <f>'[5]OHE '!$W$15</f>
        <v>0</v>
      </c>
    </row>
    <row r="131" spans="6:17" ht="15.75">
      <c r="F131" s="12"/>
      <c r="G131" s="12"/>
      <c r="H131" s="12"/>
      <c r="I131" s="12"/>
      <c r="J131" s="30"/>
      <c r="K131" s="30"/>
      <c r="L131" s="12"/>
      <c r="Q131" s="12"/>
    </row>
    <row r="132" spans="2:18" ht="15.75">
      <c r="B132" s="51"/>
      <c r="C132" s="12"/>
      <c r="D132" s="51"/>
      <c r="E132" s="15"/>
      <c r="F132" s="21"/>
      <c r="G132" s="51"/>
      <c r="H132" s="12"/>
      <c r="I132" s="15"/>
      <c r="J132" s="51"/>
      <c r="K132" s="51"/>
      <c r="L132" s="15"/>
      <c r="P132" s="15"/>
      <c r="Q132" s="12"/>
      <c r="R132" s="3">
        <f>'[5]OHE '!$W$40</f>
        <v>0</v>
      </c>
    </row>
    <row r="133" ht="15.75">
      <c r="Q133" s="12"/>
    </row>
    <row r="134" spans="1:17" ht="18">
      <c r="A134" s="10" t="s">
        <v>16</v>
      </c>
      <c r="B134" s="11"/>
      <c r="C134" s="11"/>
      <c r="D134" s="11"/>
      <c r="E134" s="11"/>
      <c r="L134" s="11"/>
      <c r="M134" s="11"/>
      <c r="N134" s="11"/>
      <c r="O134" s="11"/>
      <c r="Q134" s="12"/>
    </row>
    <row r="135" spans="1:17" ht="15.75">
      <c r="A135" s="24" t="s">
        <v>21</v>
      </c>
      <c r="B135" s="11"/>
      <c r="C135" s="11"/>
      <c r="D135" s="11"/>
      <c r="E135" s="11"/>
      <c r="F135" s="12"/>
      <c r="G135" s="12"/>
      <c r="H135" s="12"/>
      <c r="I135" s="12"/>
      <c r="J135" s="12"/>
      <c r="K135" s="12"/>
      <c r="L135" s="11"/>
      <c r="M135" s="11"/>
      <c r="N135" s="11"/>
      <c r="O135" s="11"/>
      <c r="P135" s="12"/>
      <c r="Q135" s="12"/>
    </row>
    <row r="136" spans="1:18" ht="15.75">
      <c r="A136" s="13" t="s">
        <v>13</v>
      </c>
      <c r="B136" s="11"/>
      <c r="C136" s="11"/>
      <c r="D136" s="11"/>
      <c r="E136" s="11"/>
      <c r="F136" s="51">
        <f>'[5]OHE '!$G$23</f>
        <v>0</v>
      </c>
      <c r="G136" s="51">
        <f>'[5]OHE '!$I$23</f>
        <v>0</v>
      </c>
      <c r="H136" s="12"/>
      <c r="I136" s="15">
        <f>J136-G136</f>
        <v>0</v>
      </c>
      <c r="J136" s="15">
        <f>F136</f>
        <v>0</v>
      </c>
      <c r="K136" s="15"/>
      <c r="L136" s="11"/>
      <c r="M136" s="11"/>
      <c r="N136" s="11"/>
      <c r="O136" s="11"/>
      <c r="P136" s="15">
        <f>F136-J136</f>
        <v>0</v>
      </c>
      <c r="Q136" s="12"/>
      <c r="R136" s="3">
        <f>'[5]OHE '!$W$23</f>
        <v>0</v>
      </c>
    </row>
    <row r="137" spans="1:18" ht="15.75">
      <c r="A137" s="13" t="s">
        <v>14</v>
      </c>
      <c r="B137" s="11"/>
      <c r="C137" s="11"/>
      <c r="D137" s="11"/>
      <c r="E137" s="11"/>
      <c r="F137" s="51">
        <f>'[5]OHE '!$G$24</f>
        <v>0</v>
      </c>
      <c r="G137" s="51">
        <f>'[5]OHE '!$I$24</f>
        <v>0</v>
      </c>
      <c r="H137" s="12"/>
      <c r="I137" s="15">
        <f>J137-G137</f>
        <v>0</v>
      </c>
      <c r="J137" s="15">
        <f>F137</f>
        <v>0</v>
      </c>
      <c r="K137" s="15"/>
      <c r="L137" s="11"/>
      <c r="M137" s="11"/>
      <c r="N137" s="11"/>
      <c r="O137" s="11"/>
      <c r="P137" s="15">
        <f>F137-J137</f>
        <v>0</v>
      </c>
      <c r="Q137" s="12"/>
      <c r="R137" s="3">
        <f>'[5]OHE '!$W$24</f>
        <v>0</v>
      </c>
    </row>
    <row r="138" spans="1:18" ht="15.75">
      <c r="A138" s="13" t="s">
        <v>18</v>
      </c>
      <c r="B138" s="11"/>
      <c r="C138" s="11"/>
      <c r="D138" s="11"/>
      <c r="E138" s="11"/>
      <c r="F138" s="53">
        <f>'[5]OHE '!$G$25</f>
        <v>0</v>
      </c>
      <c r="G138" s="53">
        <f>'[5]OHE '!$I$25</f>
        <v>0</v>
      </c>
      <c r="H138" s="23"/>
      <c r="I138" s="27">
        <f>J138-G138</f>
        <v>0</v>
      </c>
      <c r="J138" s="27">
        <f>F138</f>
        <v>0</v>
      </c>
      <c r="K138" s="21"/>
      <c r="L138" s="11"/>
      <c r="M138" s="11"/>
      <c r="N138" s="11"/>
      <c r="O138" s="11"/>
      <c r="P138" s="27">
        <f>F138-J138</f>
        <v>0</v>
      </c>
      <c r="Q138" s="12"/>
      <c r="R138" s="3">
        <f>'[5]OHE '!$W$25</f>
        <v>0</v>
      </c>
    </row>
    <row r="139" spans="1:18" ht="15.75">
      <c r="A139" s="19" t="s">
        <v>15</v>
      </c>
      <c r="B139" s="11"/>
      <c r="C139" s="11"/>
      <c r="D139" s="11"/>
      <c r="E139" s="11"/>
      <c r="F139" s="51">
        <f>'[5]OHE '!$G$26</f>
        <v>0</v>
      </c>
      <c r="G139" s="51">
        <f>'[5]OHE '!$I$26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'[5]OHE '!$W$26</f>
        <v>0</v>
      </c>
    </row>
    <row r="140" spans="6:17" ht="15.75">
      <c r="F140" s="12"/>
      <c r="G140" s="12"/>
      <c r="H140" s="12"/>
      <c r="I140" s="12"/>
      <c r="J140" s="12"/>
      <c r="K140" s="12"/>
      <c r="P140" s="12"/>
      <c r="Q140" s="12"/>
    </row>
    <row r="141" spans="1:17" ht="15.75">
      <c r="A141" s="24" t="s">
        <v>19</v>
      </c>
      <c r="B141" s="11"/>
      <c r="C141" s="11"/>
      <c r="D141" s="11"/>
      <c r="E141" s="11"/>
      <c r="F141" s="12"/>
      <c r="G141" s="12"/>
      <c r="H141" s="12"/>
      <c r="I141" s="12"/>
      <c r="J141" s="12"/>
      <c r="K141" s="12"/>
      <c r="L141" s="11"/>
      <c r="M141" s="11"/>
      <c r="N141" s="11"/>
      <c r="O141" s="11"/>
      <c r="P141" s="12"/>
      <c r="Q141" s="12"/>
    </row>
    <row r="142" spans="1:18" ht="15.75">
      <c r="A142" s="13" t="s">
        <v>13</v>
      </c>
      <c r="B142" s="11"/>
      <c r="C142" s="11"/>
      <c r="D142" s="11"/>
      <c r="E142" s="11"/>
      <c r="F142" s="51">
        <f>'[5]OHE '!$G$29</f>
        <v>920456</v>
      </c>
      <c r="G142" s="51">
        <f>'[5]OHE '!$I$29</f>
        <v>139183</v>
      </c>
      <c r="H142" s="12"/>
      <c r="I142" s="15">
        <f>J142-G142</f>
        <v>781273</v>
      </c>
      <c r="J142" s="15">
        <f>F142</f>
        <v>920456</v>
      </c>
      <c r="K142" s="15"/>
      <c r="L142" s="11"/>
      <c r="M142" s="11"/>
      <c r="N142" s="11"/>
      <c r="O142" s="11"/>
      <c r="P142" s="15">
        <f>F142-J142</f>
        <v>0</v>
      </c>
      <c r="Q142" s="12"/>
      <c r="R142" s="3">
        <f>'[5]OHE '!$W$29</f>
        <v>0</v>
      </c>
    </row>
    <row r="143" spans="1:18" ht="15.75">
      <c r="A143" s="13" t="s">
        <v>14</v>
      </c>
      <c r="B143" s="11"/>
      <c r="C143" s="11"/>
      <c r="D143" s="11"/>
      <c r="E143" s="11"/>
      <c r="F143" s="51">
        <f>'[5]OHE '!$G$30</f>
        <v>424533</v>
      </c>
      <c r="G143" s="51">
        <f>'[5]OHE '!$I$30</f>
        <v>928</v>
      </c>
      <c r="H143" s="12"/>
      <c r="I143" s="15">
        <f>J143-G143</f>
        <v>423605</v>
      </c>
      <c r="J143" s="15">
        <f>F143</f>
        <v>424533</v>
      </c>
      <c r="K143" s="15"/>
      <c r="L143" s="11"/>
      <c r="M143" s="11"/>
      <c r="N143" s="11"/>
      <c r="O143" s="11"/>
      <c r="P143" s="15">
        <f>F143-J143</f>
        <v>0</v>
      </c>
      <c r="Q143" s="12"/>
      <c r="R143" s="3">
        <f>'[5]OHE '!$W$30</f>
        <v>0</v>
      </c>
    </row>
    <row r="144" spans="1:18" ht="15.75">
      <c r="A144" s="13" t="s">
        <v>18</v>
      </c>
      <c r="B144" s="11"/>
      <c r="C144" s="11"/>
      <c r="D144" s="11"/>
      <c r="E144" s="11"/>
      <c r="F144" s="53">
        <f>'[5]OHE '!$G$31</f>
        <v>336899</v>
      </c>
      <c r="G144" s="53">
        <f>'[5]OHE '!$I$31</f>
        <v>0</v>
      </c>
      <c r="H144" s="23"/>
      <c r="I144" s="27">
        <f>J144-G144</f>
        <v>336899</v>
      </c>
      <c r="J144" s="27">
        <f>F144</f>
        <v>336899</v>
      </c>
      <c r="K144" s="21"/>
      <c r="L144" s="11"/>
      <c r="M144" s="11"/>
      <c r="N144" s="11"/>
      <c r="O144" s="11"/>
      <c r="P144" s="27">
        <f>F144-J144</f>
        <v>0</v>
      </c>
      <c r="Q144" s="12"/>
      <c r="R144" s="3">
        <f>'[5]OHE '!$W$31</f>
        <v>0</v>
      </c>
    </row>
    <row r="145" spans="1:18" ht="15.75">
      <c r="A145" s="19" t="s">
        <v>15</v>
      </c>
      <c r="B145" s="11"/>
      <c r="C145" s="11"/>
      <c r="D145" s="11"/>
      <c r="E145" s="11"/>
      <c r="F145" s="51">
        <f>'[5]OHE '!$G$32</f>
        <v>1681888</v>
      </c>
      <c r="G145" s="51">
        <f>'[5]OHE '!$I$32</f>
        <v>140111</v>
      </c>
      <c r="H145" s="12"/>
      <c r="I145" s="15">
        <f>J145-G145</f>
        <v>1541777</v>
      </c>
      <c r="J145" s="15">
        <f>F145</f>
        <v>1681888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'[5]OHE '!$W$32</f>
        <v>0</v>
      </c>
    </row>
    <row r="146" spans="1:17" ht="15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Q146" s="12"/>
    </row>
    <row r="147" spans="1:17" ht="15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Q147" s="12"/>
    </row>
    <row r="148" spans="1:17" ht="18">
      <c r="A148" s="31" t="s">
        <v>20</v>
      </c>
      <c r="B148" s="12"/>
      <c r="C148" s="3" t="s">
        <v>42</v>
      </c>
      <c r="D148" s="12"/>
      <c r="E148" s="12"/>
      <c r="F148" s="12"/>
      <c r="G148" s="12"/>
      <c r="H148" s="12"/>
      <c r="I148" s="12"/>
      <c r="J148" s="12"/>
      <c r="K148" s="12"/>
      <c r="L148" s="12"/>
      <c r="P148" s="12"/>
      <c r="Q148" s="12"/>
    </row>
    <row r="149" spans="1:18" ht="15.75">
      <c r="A149" s="32" t="s">
        <v>56</v>
      </c>
      <c r="B149" s="51">
        <f>'[5]OHE '!$C$36</f>
        <v>683678</v>
      </c>
      <c r="D149" s="51">
        <f>'[5]OHE '!$E$36</f>
        <v>2480700</v>
      </c>
      <c r="E149" s="15"/>
      <c r="F149" s="21">
        <f>B149+D149</f>
        <v>3164378</v>
      </c>
      <c r="G149" s="51">
        <f>'[5]OHE '!$I$36</f>
        <v>1366638</v>
      </c>
      <c r="H149" s="12"/>
      <c r="I149" s="15">
        <f>J149-G149</f>
        <v>1071889</v>
      </c>
      <c r="J149" s="51">
        <f>'[5]OHE '!$O$36</f>
        <v>2438527</v>
      </c>
      <c r="K149" s="51"/>
      <c r="L149" s="15">
        <f>D149-J149</f>
        <v>42173</v>
      </c>
      <c r="N149" s="3">
        <f>L149-R149</f>
        <v>242173</v>
      </c>
      <c r="P149" s="15">
        <f>F149-J149</f>
        <v>725851</v>
      </c>
      <c r="Q149" s="33"/>
      <c r="R149" s="55">
        <f>'[5]OHE '!$W$36</f>
        <v>-200000</v>
      </c>
    </row>
    <row r="150" spans="1:18" ht="15.75">
      <c r="A150" s="32" t="s">
        <v>57</v>
      </c>
      <c r="B150" s="51">
        <f>'[5]OHE '!$C$37</f>
        <v>2103071</v>
      </c>
      <c r="C150" s="12"/>
      <c r="D150" s="51">
        <f>'[5]OHE '!$E$37</f>
        <v>250000</v>
      </c>
      <c r="E150" s="15"/>
      <c r="F150" s="21">
        <f>B150+D150</f>
        <v>2353071</v>
      </c>
      <c r="G150" s="51">
        <f>'[5]OHE '!$I$37</f>
        <v>130827</v>
      </c>
      <c r="H150" s="12"/>
      <c r="I150" s="15">
        <f>J150-G150</f>
        <v>369173</v>
      </c>
      <c r="J150" s="51">
        <f>'[5]OHE '!$O$37</f>
        <v>500000</v>
      </c>
      <c r="K150" s="51"/>
      <c r="L150" s="15">
        <f>D150-J150</f>
        <v>-250000</v>
      </c>
      <c r="M150" s="3" t="s">
        <v>41</v>
      </c>
      <c r="N150" s="3">
        <f>L150-R150</f>
        <v>250000</v>
      </c>
      <c r="O150" s="34"/>
      <c r="P150" s="15">
        <f>F150-J150</f>
        <v>1853071</v>
      </c>
      <c r="Q150" s="12"/>
      <c r="R150" s="55">
        <f>'[5]OHE '!$W$37</f>
        <v>-500000</v>
      </c>
    </row>
    <row r="151" spans="1:18" ht="15.75">
      <c r="A151" s="32" t="s">
        <v>58</v>
      </c>
      <c r="B151" s="51">
        <f>'[5]OHE '!$C$38</f>
        <v>1744603</v>
      </c>
      <c r="C151" s="12"/>
      <c r="D151" s="51">
        <f>'[5]OHE '!$E$38</f>
        <v>7400000</v>
      </c>
      <c r="E151" s="15"/>
      <c r="F151" s="21">
        <f>B151+D151</f>
        <v>9144603</v>
      </c>
      <c r="G151" s="51">
        <f>'[5]OHE '!$I$38</f>
        <v>3351437</v>
      </c>
      <c r="H151" s="12"/>
      <c r="I151" s="15">
        <f>J151-G151</f>
        <v>4012827</v>
      </c>
      <c r="J151" s="51">
        <f>'[5]OHE '!$O$38</f>
        <v>7364264</v>
      </c>
      <c r="K151" s="51"/>
      <c r="L151" s="15">
        <f>D151-J151</f>
        <v>35736</v>
      </c>
      <c r="N151" s="3">
        <f>L151-R151</f>
        <v>197336</v>
      </c>
      <c r="P151" s="15">
        <f>F151-J151</f>
        <v>1780339</v>
      </c>
      <c r="Q151" s="12"/>
      <c r="R151" s="50">
        <f>'[5]OHE '!$W$38</f>
        <v>-161600</v>
      </c>
    </row>
    <row r="152" spans="1:18" ht="15.75">
      <c r="A152" s="32" t="s">
        <v>72</v>
      </c>
      <c r="B152" s="51">
        <f>'[5]OHE '!$C$39</f>
        <v>18460</v>
      </c>
      <c r="C152" s="12"/>
      <c r="D152" s="51">
        <f>'[5]OHE '!$E$39</f>
        <v>85000</v>
      </c>
      <c r="E152" s="15"/>
      <c r="F152" s="21">
        <f>B152+D152</f>
        <v>103460</v>
      </c>
      <c r="G152" s="51">
        <f>'[5]OHE '!$I$39</f>
        <v>24068</v>
      </c>
      <c r="H152" s="12"/>
      <c r="I152" s="73">
        <f>J152-G152</f>
        <v>59794</v>
      </c>
      <c r="J152" s="51">
        <f>'[5]OHE '!$O$39</f>
        <v>83862</v>
      </c>
      <c r="K152" s="51"/>
      <c r="L152" s="15">
        <f>D152-J152</f>
        <v>1138</v>
      </c>
      <c r="N152" s="3">
        <f>L152-R152</f>
        <v>21138</v>
      </c>
      <c r="P152" s="15">
        <f>F152-J152</f>
        <v>19598</v>
      </c>
      <c r="Q152" s="12"/>
      <c r="R152" s="3">
        <f>'[5]OHE '!$W$39</f>
        <v>-20000</v>
      </c>
    </row>
    <row r="153" spans="1:17" ht="15.75">
      <c r="A153" s="32"/>
      <c r="B153" s="51"/>
      <c r="C153" s="12"/>
      <c r="D153" s="51"/>
      <c r="E153" s="15"/>
      <c r="F153" s="21"/>
      <c r="G153" s="51"/>
      <c r="H153" s="12"/>
      <c r="I153" s="15"/>
      <c r="J153" s="51"/>
      <c r="K153" s="51"/>
      <c r="L153" s="15"/>
      <c r="P153" s="15"/>
      <c r="Q153" s="12"/>
    </row>
    <row r="154" spans="2:17" ht="15.75">
      <c r="B154" s="51"/>
      <c r="C154" s="12"/>
      <c r="D154" s="51"/>
      <c r="E154" s="15"/>
      <c r="F154" s="21"/>
      <c r="G154" s="51"/>
      <c r="H154" s="12"/>
      <c r="I154" s="15"/>
      <c r="J154" s="51"/>
      <c r="K154" s="51"/>
      <c r="L154" s="15"/>
      <c r="P154" s="15"/>
      <c r="Q154" s="12"/>
    </row>
    <row r="155" spans="17:18" ht="15.75">
      <c r="Q155" s="12"/>
      <c r="R155" s="50"/>
    </row>
    <row r="156" spans="17:18" ht="15.75">
      <c r="Q156" s="12"/>
      <c r="R156" s="50"/>
    </row>
    <row r="157" ht="15.75">
      <c r="Q157" s="12"/>
    </row>
    <row r="158" spans="1:17" ht="15.75">
      <c r="A158" s="3" t="s">
        <v>75</v>
      </c>
      <c r="Q158" s="12"/>
    </row>
    <row r="159" ht="15.75">
      <c r="Q159" s="12"/>
    </row>
    <row r="160" ht="15.75"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spans="1:17" ht="15.75">
      <c r="A169" s="13"/>
      <c r="Q169" s="12"/>
    </row>
    <row r="170" spans="1:17" ht="18">
      <c r="A170" s="77">
        <v>4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12"/>
    </row>
    <row r="171" spans="1:17" ht="20.2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12"/>
    </row>
    <row r="172" spans="1:17" ht="20.25">
      <c r="A172" s="79" t="s">
        <v>33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12"/>
    </row>
    <row r="173" spans="1:17" ht="20.25">
      <c r="A173" s="80" t="str">
        <f>$A$3</f>
        <v>FINANCIAL STATUS AS OF NOVEMBER 30, 2007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12"/>
    </row>
    <row r="174" spans="1:17" ht="15.75">
      <c r="A174" s="4"/>
      <c r="H174" s="5" t="str">
        <f>$H$4</f>
        <v>SFY 2007-08</v>
      </c>
      <c r="Q174" s="12"/>
    </row>
    <row r="175" spans="2:18" ht="15.75">
      <c r="B175" s="6">
        <v>-1</v>
      </c>
      <c r="C175" s="7"/>
      <c r="D175" s="6">
        <v>-2</v>
      </c>
      <c r="E175" s="6"/>
      <c r="F175" s="6">
        <v>-3</v>
      </c>
      <c r="G175" s="6">
        <v>-4</v>
      </c>
      <c r="H175" s="7"/>
      <c r="I175" s="6">
        <v>-5</v>
      </c>
      <c r="J175" s="6">
        <v>-6</v>
      </c>
      <c r="K175" s="6"/>
      <c r="L175" s="6">
        <v>-7</v>
      </c>
      <c r="M175" s="7"/>
      <c r="N175" s="38">
        <v>-8</v>
      </c>
      <c r="O175" s="7"/>
      <c r="P175" s="6">
        <v>-9</v>
      </c>
      <c r="Q175" s="12"/>
      <c r="R175" s="38">
        <v>-10</v>
      </c>
    </row>
    <row r="176" spans="16:17" ht="15.75">
      <c r="P176" s="8" t="s">
        <v>0</v>
      </c>
      <c r="Q176" s="12"/>
    </row>
    <row r="177" spans="6:17" ht="15.75">
      <c r="F177" s="8" t="s">
        <v>0</v>
      </c>
      <c r="G177" s="8" t="s">
        <v>1</v>
      </c>
      <c r="I177" s="8" t="s">
        <v>2</v>
      </c>
      <c r="J177" s="8" t="s">
        <v>3</v>
      </c>
      <c r="K177" s="8"/>
      <c r="L177" s="8" t="str">
        <f>$L$7</f>
        <v>2007-2008</v>
      </c>
      <c r="N177" s="39" t="s">
        <v>2</v>
      </c>
      <c r="P177" s="8" t="s">
        <v>2</v>
      </c>
      <c r="Q177" s="12"/>
    </row>
    <row r="178" spans="2:18" ht="15.75">
      <c r="B178" s="8" t="s">
        <v>4</v>
      </c>
      <c r="D178" s="8" t="str">
        <f>$D$8</f>
        <v>2007-2008</v>
      </c>
      <c r="E178" s="8"/>
      <c r="F178" s="8" t="s">
        <v>2</v>
      </c>
      <c r="G178" s="8" t="s">
        <v>5</v>
      </c>
      <c r="I178" s="8" t="s">
        <v>5</v>
      </c>
      <c r="J178" s="8" t="s">
        <v>5</v>
      </c>
      <c r="K178" s="8"/>
      <c r="L178" s="8" t="s">
        <v>2</v>
      </c>
      <c r="N178" s="39" t="s">
        <v>46</v>
      </c>
      <c r="P178" s="8" t="s">
        <v>6</v>
      </c>
      <c r="Q178" s="12"/>
      <c r="R178" s="41" t="s">
        <v>51</v>
      </c>
    </row>
    <row r="179" spans="2:18" ht="15.75">
      <c r="B179" s="8" t="s">
        <v>7</v>
      </c>
      <c r="D179" s="8" t="s">
        <v>8</v>
      </c>
      <c r="E179" s="8"/>
      <c r="F179" s="8" t="s">
        <v>9</v>
      </c>
      <c r="G179" s="8" t="s">
        <v>10</v>
      </c>
      <c r="I179" s="8" t="s">
        <v>36</v>
      </c>
      <c r="J179" s="8" t="s">
        <v>11</v>
      </c>
      <c r="K179" s="8"/>
      <c r="L179" s="8" t="s">
        <v>68</v>
      </c>
      <c r="N179" s="39" t="s">
        <v>6</v>
      </c>
      <c r="P179" s="8" t="s">
        <v>40</v>
      </c>
      <c r="Q179" s="12"/>
      <c r="R179" s="41" t="s">
        <v>48</v>
      </c>
    </row>
    <row r="180" spans="2:18" ht="15.75">
      <c r="B180" s="9" t="str">
        <f>$B$10</f>
        <v>on 4/1/07</v>
      </c>
      <c r="D180" s="9" t="s">
        <v>9</v>
      </c>
      <c r="E180" s="9"/>
      <c r="F180" s="62" t="str">
        <f>$F$10</f>
        <v>2007-2008</v>
      </c>
      <c r="G180" s="62">
        <f>$G$10</f>
        <v>39416</v>
      </c>
      <c r="H180" s="29"/>
      <c r="I180" s="9" t="s">
        <v>37</v>
      </c>
      <c r="J180" s="9" t="s">
        <v>2</v>
      </c>
      <c r="K180" s="9"/>
      <c r="L180" s="9" t="s">
        <v>5</v>
      </c>
      <c r="M180" s="29"/>
      <c r="N180" s="40" t="str">
        <f>$N$10</f>
        <v>at 3/31/08</v>
      </c>
      <c r="P180" s="9" t="s">
        <v>37</v>
      </c>
      <c r="Q180" s="12"/>
      <c r="R180" s="40" t="s">
        <v>49</v>
      </c>
    </row>
    <row r="181" ht="15.75">
      <c r="Q181" s="12"/>
    </row>
    <row r="182" spans="1:17" ht="18">
      <c r="A182" s="10" t="s">
        <v>12</v>
      </c>
      <c r="B182" s="12"/>
      <c r="D182" s="12"/>
      <c r="E182" s="12"/>
      <c r="P182" s="11"/>
      <c r="Q182" s="12"/>
    </row>
    <row r="183" spans="1:18" ht="15.75">
      <c r="A183" s="13" t="s">
        <v>13</v>
      </c>
      <c r="B183" s="51">
        <f>'[6]Final MFR'!C13</f>
        <v>0</v>
      </c>
      <c r="D183" s="18"/>
      <c r="E183" s="14"/>
      <c r="F183" s="15">
        <f>'[6]Final MFR'!G13</f>
        <v>0</v>
      </c>
      <c r="G183" s="51">
        <f>'[6]Final MFR'!I13</f>
        <v>0</v>
      </c>
      <c r="H183" s="12"/>
      <c r="I183" s="15">
        <f>'[6]Final MFR'!M13</f>
        <v>0</v>
      </c>
      <c r="J183" s="15">
        <f>'[6]Final MFR'!O13</f>
        <v>0</v>
      </c>
      <c r="K183" s="15"/>
      <c r="L183" s="15">
        <f>'[6]Final MFR'!Q13</f>
        <v>0</v>
      </c>
      <c r="M183" s="12"/>
      <c r="N183" s="12">
        <f>'[6]Final MFR'!S13</f>
        <v>0</v>
      </c>
      <c r="O183" s="12"/>
      <c r="P183" s="16"/>
      <c r="Q183" s="12"/>
      <c r="R183" s="50">
        <f>'[6]Final MFR'!W13</f>
        <v>0</v>
      </c>
    </row>
    <row r="184" spans="1:18" ht="15.75">
      <c r="A184" s="13" t="s">
        <v>14</v>
      </c>
      <c r="B184" s="52">
        <f>'[6]Final MFR'!C14</f>
        <v>0</v>
      </c>
      <c r="D184" s="18"/>
      <c r="E184" s="28"/>
      <c r="F184" s="27">
        <f>'[6]Final MFR'!G14</f>
        <v>0</v>
      </c>
      <c r="G184" s="52">
        <f>'[6]Final MFR'!I14</f>
        <v>0</v>
      </c>
      <c r="H184" s="23"/>
      <c r="I184" s="27">
        <f>'[6]Final MFR'!M14</f>
        <v>0</v>
      </c>
      <c r="J184" s="27">
        <f>'[6]Final MFR'!O14</f>
        <v>0</v>
      </c>
      <c r="K184" s="27"/>
      <c r="L184" s="27">
        <f>'[6]Final MFR'!Q14</f>
        <v>0</v>
      </c>
      <c r="M184" s="23"/>
      <c r="N184" s="23">
        <f>'[6]Final MFR'!S14</f>
        <v>0</v>
      </c>
      <c r="O184" s="12"/>
      <c r="P184" s="18"/>
      <c r="Q184" s="12"/>
      <c r="R184" s="50">
        <f>'[6]Final MFR'!W14</f>
        <v>0</v>
      </c>
    </row>
    <row r="185" spans="1:18" ht="15.75">
      <c r="A185" s="19" t="s">
        <v>15</v>
      </c>
      <c r="B185" s="51">
        <f>'[6]Final MFR'!C15</f>
        <v>0</v>
      </c>
      <c r="D185" s="18"/>
      <c r="E185" s="39"/>
      <c r="F185" s="15">
        <f>'[6]Final MFR'!G15</f>
        <v>0</v>
      </c>
      <c r="G185" s="51">
        <f>'[6]Final MFR'!I15</f>
        <v>0</v>
      </c>
      <c r="H185" s="12"/>
      <c r="I185" s="15">
        <f>'[6]Final MFR'!M15</f>
        <v>0</v>
      </c>
      <c r="J185" s="15">
        <f>'[6]Final MFR'!O15</f>
        <v>0</v>
      </c>
      <c r="K185" s="15"/>
      <c r="L185" s="15">
        <f>'[6]Final MFR'!Q15</f>
        <v>0</v>
      </c>
      <c r="M185" s="12"/>
      <c r="N185" s="12">
        <f>'[6]Final MFR'!S15</f>
        <v>0</v>
      </c>
      <c r="O185" s="12"/>
      <c r="P185" s="16"/>
      <c r="Q185" s="12"/>
      <c r="R185" s="50">
        <f>'[6]Final MFR'!W15</f>
        <v>0</v>
      </c>
    </row>
    <row r="186" ht="15.75">
      <c r="Q186" s="12"/>
    </row>
    <row r="187" ht="15.75">
      <c r="Q187" s="12"/>
    </row>
    <row r="188" spans="1:17" ht="18">
      <c r="A188" s="10" t="s">
        <v>16</v>
      </c>
      <c r="B188" s="11"/>
      <c r="C188" s="11"/>
      <c r="D188" s="11"/>
      <c r="E188" s="11"/>
      <c r="L188" s="11"/>
      <c r="M188" s="11"/>
      <c r="N188" s="11"/>
      <c r="O188" s="11"/>
      <c r="Q188" s="12"/>
    </row>
    <row r="189" spans="1:17" ht="15.75">
      <c r="A189" s="24" t="s">
        <v>21</v>
      </c>
      <c r="B189" s="11"/>
      <c r="C189" s="11"/>
      <c r="D189" s="11"/>
      <c r="E189" s="11"/>
      <c r="F189" s="12"/>
      <c r="G189" s="12"/>
      <c r="H189" s="12"/>
      <c r="I189" s="12"/>
      <c r="J189" s="12"/>
      <c r="K189" s="12"/>
      <c r="L189" s="11"/>
      <c r="M189" s="11"/>
      <c r="N189" s="11"/>
      <c r="O189" s="11"/>
      <c r="Q189" s="12"/>
    </row>
    <row r="190" spans="1:17" ht="15.75">
      <c r="A190" s="13" t="s">
        <v>13</v>
      </c>
      <c r="B190" s="11"/>
      <c r="C190" s="11"/>
      <c r="D190" s="11"/>
      <c r="E190" s="11"/>
      <c r="F190" s="51">
        <f>'[6]Final MFR'!G20</f>
        <v>3357762</v>
      </c>
      <c r="G190" s="51">
        <f>'[6]Final MFR'!I20</f>
        <v>564880</v>
      </c>
      <c r="H190" s="12"/>
      <c r="I190" s="15">
        <f>'[6]Final MFR'!M20</f>
        <v>2792882</v>
      </c>
      <c r="J190" s="15">
        <f>'[6]Final MFR'!O20</f>
        <v>3357762</v>
      </c>
      <c r="K190" s="15"/>
      <c r="L190" s="11"/>
      <c r="M190" s="11"/>
      <c r="N190" s="11"/>
      <c r="O190" s="11"/>
      <c r="P190" s="15">
        <f>'[6]Final MFR'!U20</f>
        <v>0</v>
      </c>
      <c r="Q190" s="12"/>
    </row>
    <row r="191" spans="1:17" ht="15.75">
      <c r="A191" s="13" t="s">
        <v>14</v>
      </c>
      <c r="B191" s="11"/>
      <c r="C191" s="11"/>
      <c r="D191" s="11"/>
      <c r="E191" s="11"/>
      <c r="F191" s="51">
        <f>'[6]Final MFR'!G21</f>
        <v>1213023</v>
      </c>
      <c r="G191" s="51">
        <f>'[6]Final MFR'!I21</f>
        <v>62073</v>
      </c>
      <c r="H191" s="12"/>
      <c r="I191" s="15">
        <f>'[6]Final MFR'!M21</f>
        <v>1150950</v>
      </c>
      <c r="J191" s="15">
        <f>'[6]Final MFR'!O21</f>
        <v>1213023</v>
      </c>
      <c r="K191" s="15"/>
      <c r="L191" s="11"/>
      <c r="M191" s="11"/>
      <c r="N191" s="11"/>
      <c r="O191" s="11"/>
      <c r="P191" s="15">
        <f>'[6]Final MFR'!U21</f>
        <v>0</v>
      </c>
      <c r="Q191" s="12"/>
    </row>
    <row r="192" spans="1:17" ht="15.75">
      <c r="A192" s="13" t="s">
        <v>18</v>
      </c>
      <c r="B192" s="11"/>
      <c r="C192" s="11"/>
      <c r="D192" s="11"/>
      <c r="E192" s="11"/>
      <c r="F192" s="53">
        <f>'[6]Final MFR'!G22</f>
        <v>1839598</v>
      </c>
      <c r="G192" s="53">
        <f>'[6]Final MFR'!I22</f>
        <v>0</v>
      </c>
      <c r="H192" s="23"/>
      <c r="I192" s="27">
        <f>'[6]Final MFR'!M22</f>
        <v>1839598</v>
      </c>
      <c r="J192" s="27">
        <f>'[6]Final MFR'!O22</f>
        <v>1839598</v>
      </c>
      <c r="K192" s="21"/>
      <c r="L192" s="11"/>
      <c r="M192" s="11"/>
      <c r="N192" s="11"/>
      <c r="O192" s="11"/>
      <c r="P192" s="27">
        <f>'[6]Final MFR'!U22</f>
        <v>0</v>
      </c>
      <c r="Q192" s="12"/>
    </row>
    <row r="193" spans="1:17" ht="15.75">
      <c r="A193" s="19" t="s">
        <v>15</v>
      </c>
      <c r="B193" s="11"/>
      <c r="C193" s="11"/>
      <c r="D193" s="11"/>
      <c r="E193" s="11"/>
      <c r="F193" s="51">
        <f>'[6]Final MFR'!G23</f>
        <v>6410383</v>
      </c>
      <c r="G193" s="51">
        <f>'[6]Final MFR'!I23</f>
        <v>626953</v>
      </c>
      <c r="H193" s="12"/>
      <c r="I193" s="15">
        <f>'[6]Final MFR'!M23</f>
        <v>5783430</v>
      </c>
      <c r="J193" s="15">
        <f>'[6]Final MFR'!O23</f>
        <v>6410383</v>
      </c>
      <c r="K193" s="15"/>
      <c r="L193" s="11"/>
      <c r="M193" s="11"/>
      <c r="N193" s="11"/>
      <c r="O193" s="11"/>
      <c r="P193" s="15">
        <f>'[6]Final MFR'!U23</f>
        <v>0</v>
      </c>
      <c r="Q193" s="12"/>
    </row>
    <row r="194" spans="6:17" ht="15.75">
      <c r="F194" s="12"/>
      <c r="G194" s="12"/>
      <c r="H194" s="12"/>
      <c r="I194" s="12"/>
      <c r="J194" s="12"/>
      <c r="K194" s="12"/>
      <c r="P194" s="12"/>
      <c r="Q194" s="12"/>
    </row>
    <row r="195" spans="1:17" ht="15.75">
      <c r="A195" s="24" t="s">
        <v>19</v>
      </c>
      <c r="B195" s="11"/>
      <c r="C195" s="11"/>
      <c r="D195" s="11"/>
      <c r="E195" s="11"/>
      <c r="F195" s="12"/>
      <c r="G195" s="12"/>
      <c r="H195" s="12"/>
      <c r="I195" s="12"/>
      <c r="J195" s="12"/>
      <c r="K195" s="12"/>
      <c r="P195" s="12"/>
      <c r="Q195" s="12"/>
    </row>
    <row r="196" spans="1:17" ht="15.75">
      <c r="A196" s="13" t="s">
        <v>13</v>
      </c>
      <c r="B196" s="11"/>
      <c r="C196" s="11"/>
      <c r="D196" s="11"/>
      <c r="E196" s="11"/>
      <c r="F196" s="51">
        <f>'[6]Final MFR'!G26</f>
        <v>0</v>
      </c>
      <c r="G196" s="51">
        <f>'[6]Final MFR'!I26</f>
        <v>0</v>
      </c>
      <c r="H196" s="12"/>
      <c r="I196" s="15">
        <f>'[6]Final MFR'!M26</f>
        <v>0</v>
      </c>
      <c r="J196" s="15">
        <f>'[6]Final MFR'!O26</f>
        <v>0</v>
      </c>
      <c r="K196" s="15"/>
      <c r="L196" s="11"/>
      <c r="M196" s="11"/>
      <c r="N196" s="11"/>
      <c r="O196" s="11"/>
      <c r="P196" s="15">
        <f>'[6]Final MFR'!U26</f>
        <v>0</v>
      </c>
      <c r="Q196" s="12"/>
    </row>
    <row r="197" spans="1:17" ht="15.75">
      <c r="A197" s="13" t="s">
        <v>14</v>
      </c>
      <c r="B197" s="11"/>
      <c r="C197" s="11"/>
      <c r="D197" s="11"/>
      <c r="E197" s="11"/>
      <c r="F197" s="51">
        <f>'[6]Final MFR'!G27</f>
        <v>0</v>
      </c>
      <c r="G197" s="51">
        <f>'[6]Final MFR'!I27</f>
        <v>0</v>
      </c>
      <c r="H197" s="12"/>
      <c r="I197" s="15">
        <f>'[6]Final MFR'!M27</f>
        <v>0</v>
      </c>
      <c r="J197" s="15">
        <f>'[6]Final MFR'!O27</f>
        <v>0</v>
      </c>
      <c r="K197" s="15"/>
      <c r="L197" s="11"/>
      <c r="M197" s="11"/>
      <c r="N197" s="11"/>
      <c r="O197" s="11"/>
      <c r="P197" s="15">
        <f>'[6]Final MFR'!U27</f>
        <v>0</v>
      </c>
      <c r="Q197" s="12"/>
    </row>
    <row r="198" spans="1:17" ht="15.75">
      <c r="A198" s="13" t="s">
        <v>18</v>
      </c>
      <c r="B198" s="11"/>
      <c r="C198" s="11"/>
      <c r="D198" s="11"/>
      <c r="E198" s="11"/>
      <c r="F198" s="52">
        <f>'[6]Final MFR'!G28</f>
        <v>0</v>
      </c>
      <c r="G198" s="53">
        <f>'[6]Final MFR'!I28</f>
        <v>0</v>
      </c>
      <c r="H198" s="23"/>
      <c r="I198" s="27">
        <f>'[6]Final MFR'!M28</f>
        <v>0</v>
      </c>
      <c r="J198" s="27">
        <f>'[6]Final MFR'!O28</f>
        <v>0</v>
      </c>
      <c r="K198" s="21"/>
      <c r="L198" s="11"/>
      <c r="M198" s="11"/>
      <c r="N198" s="11"/>
      <c r="O198" s="11"/>
      <c r="P198" s="27">
        <f>'[6]Final MFR'!U28</f>
        <v>0</v>
      </c>
      <c r="Q198" s="12"/>
    </row>
    <row r="199" spans="1:17" ht="15.75">
      <c r="A199" s="19" t="s">
        <v>15</v>
      </c>
      <c r="B199" s="11"/>
      <c r="C199" s="11"/>
      <c r="D199" s="11"/>
      <c r="E199" s="11"/>
      <c r="F199" s="54">
        <f>'[6]Final MFR'!G29</f>
        <v>0</v>
      </c>
      <c r="G199" s="51">
        <f>'[6]Final MFR'!I29</f>
        <v>0</v>
      </c>
      <c r="H199" s="12"/>
      <c r="I199" s="15">
        <f>'[6]Final MFR'!M29</f>
        <v>0</v>
      </c>
      <c r="J199" s="15">
        <f>'[6]Final MFR'!O29</f>
        <v>0</v>
      </c>
      <c r="K199" s="15"/>
      <c r="L199" s="11"/>
      <c r="M199" s="11"/>
      <c r="N199" s="11"/>
      <c r="O199" s="11"/>
      <c r="P199" s="15">
        <f>'[6]Final MFR'!U29</f>
        <v>0</v>
      </c>
      <c r="Q199" s="12"/>
    </row>
    <row r="200" spans="6:17" ht="15.75">
      <c r="F200" s="12"/>
      <c r="G200" s="12"/>
      <c r="H200" s="12"/>
      <c r="I200" s="12"/>
      <c r="J200" s="12"/>
      <c r="K200" s="12"/>
      <c r="P200" s="12"/>
      <c r="Q200" s="12"/>
    </row>
    <row r="201" spans="1:17" ht="15.75" hidden="1">
      <c r="A201" s="24" t="s">
        <v>24</v>
      </c>
      <c r="B201" s="11"/>
      <c r="C201" s="11"/>
      <c r="D201" s="11"/>
      <c r="E201" s="11"/>
      <c r="F201" s="12"/>
      <c r="G201" s="12"/>
      <c r="H201" s="12"/>
      <c r="I201" s="12"/>
      <c r="J201" s="12"/>
      <c r="K201" s="12"/>
      <c r="L201" s="11"/>
      <c r="M201" s="11"/>
      <c r="N201" s="11"/>
      <c r="O201" s="11"/>
      <c r="P201" s="12"/>
      <c r="Q201" s="12"/>
    </row>
    <row r="202" spans="1:17" ht="15.75" hidden="1">
      <c r="A202" s="13" t="s">
        <v>13</v>
      </c>
      <c r="B202" s="11"/>
      <c r="C202" s="11"/>
      <c r="D202" s="11"/>
      <c r="E202" s="11"/>
      <c r="F202" s="51">
        <f>'[6]Final MFR'!$G$32</f>
        <v>0</v>
      </c>
      <c r="G202" s="51">
        <f>'[6]Final MFR'!$I$32</f>
        <v>0</v>
      </c>
      <c r="H202" s="12"/>
      <c r="I202" s="15">
        <f>J202-G202</f>
        <v>0</v>
      </c>
      <c r="J202" s="15">
        <f>F202</f>
        <v>0</v>
      </c>
      <c r="K202" s="15"/>
      <c r="L202" s="11"/>
      <c r="M202" s="11"/>
      <c r="N202" s="11"/>
      <c r="O202" s="11"/>
      <c r="P202" s="15">
        <f>F202-J202</f>
        <v>0</v>
      </c>
      <c r="Q202" s="12"/>
    </row>
    <row r="203" spans="1:17" ht="15.75" hidden="1">
      <c r="A203" s="13" t="s">
        <v>14</v>
      </c>
      <c r="B203" s="11"/>
      <c r="C203" s="11"/>
      <c r="D203" s="11"/>
      <c r="E203" s="11"/>
      <c r="F203" s="51">
        <f>'[6]Final MFR'!$G$33</f>
        <v>0</v>
      </c>
      <c r="G203" s="51">
        <f>'[6]Final MFR'!$I$33</f>
        <v>0</v>
      </c>
      <c r="H203" s="12"/>
      <c r="I203" s="15">
        <f>J203-G203</f>
        <v>0</v>
      </c>
      <c r="J203" s="15">
        <f>F203</f>
        <v>0</v>
      </c>
      <c r="K203" s="15"/>
      <c r="L203" s="11"/>
      <c r="M203" s="11"/>
      <c r="N203" s="11"/>
      <c r="O203" s="11"/>
      <c r="P203" s="15">
        <f>F203-J203</f>
        <v>0</v>
      </c>
      <c r="Q203" s="12"/>
    </row>
    <row r="204" spans="1:17" ht="15.75" hidden="1">
      <c r="A204" s="13" t="s">
        <v>18</v>
      </c>
      <c r="B204" s="11"/>
      <c r="C204" s="11"/>
      <c r="D204" s="11"/>
      <c r="E204" s="11"/>
      <c r="F204" s="53">
        <f>'[6]Final MFR'!$G$34</f>
        <v>0</v>
      </c>
      <c r="G204" s="53">
        <f>'[6]Final MFR'!$I$34</f>
        <v>0</v>
      </c>
      <c r="H204" s="23"/>
      <c r="I204" s="27">
        <f>J204-G204</f>
        <v>0</v>
      </c>
      <c r="J204" s="27">
        <f>F204</f>
        <v>0</v>
      </c>
      <c r="K204" s="21"/>
      <c r="L204" s="11"/>
      <c r="M204" s="11"/>
      <c r="N204" s="11"/>
      <c r="O204" s="11"/>
      <c r="P204" s="27">
        <f>F204-J204</f>
        <v>0</v>
      </c>
      <c r="Q204" s="12"/>
    </row>
    <row r="205" spans="1:17" ht="15.75" hidden="1">
      <c r="A205" s="19" t="s">
        <v>15</v>
      </c>
      <c r="B205" s="11"/>
      <c r="C205" s="11"/>
      <c r="D205" s="11"/>
      <c r="E205" s="11"/>
      <c r="F205" s="51">
        <f>'[6]Final MFR'!$G$35</f>
        <v>0</v>
      </c>
      <c r="G205" s="51">
        <f>'[6]Final MFR'!$I$35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6:17" ht="15.75">
      <c r="F206" s="12"/>
      <c r="G206" s="12"/>
      <c r="H206" s="12"/>
      <c r="I206" s="12"/>
      <c r="J206" s="12"/>
      <c r="K206" s="12"/>
      <c r="Q206" s="12"/>
    </row>
    <row r="207" ht="15.75">
      <c r="Q207" s="12"/>
    </row>
    <row r="208" spans="1:17" ht="18">
      <c r="A208" s="10" t="s">
        <v>20</v>
      </c>
      <c r="Q208" s="12"/>
    </row>
    <row r="209" spans="1:17" ht="15.75">
      <c r="A209" s="3" t="s">
        <v>59</v>
      </c>
      <c r="Q209" s="12"/>
    </row>
    <row r="210" spans="1:18" ht="15.75">
      <c r="A210" s="13" t="s">
        <v>92</v>
      </c>
      <c r="B210" s="50">
        <f>'[6]Final MFR'!$C$55</f>
        <v>32568061</v>
      </c>
      <c r="D210" s="50">
        <f>'[6]Final MFR'!$E$55</f>
        <v>35068000</v>
      </c>
      <c r="E210" s="69"/>
      <c r="F210" s="3">
        <f>'[6]Final MFR'!$G$55</f>
        <v>67636061</v>
      </c>
      <c r="G210" s="50">
        <f>'[6]Final MFR'!$I$55</f>
        <v>21338314</v>
      </c>
      <c r="I210" s="15">
        <f>'[6]Final MFR'!$M$55</f>
        <v>15034751</v>
      </c>
      <c r="J210" s="50">
        <f>'[6]Final MFR'!$O$55</f>
        <v>36373065</v>
      </c>
      <c r="K210" s="50"/>
      <c r="L210" s="3">
        <f>'[6]Final MFR'!$Q$55</f>
        <v>-1305065</v>
      </c>
      <c r="M210" s="3" t="s">
        <v>79</v>
      </c>
      <c r="N210" s="3">
        <f>'[6]Final MFR'!$S$55</f>
        <v>510935</v>
      </c>
      <c r="P210" s="3">
        <f>'[6]Final MFR'!$U$55</f>
        <v>31262996</v>
      </c>
      <c r="Q210" s="12"/>
      <c r="R210" s="50">
        <f>'[6]Final MFR'!$W$55</f>
        <v>-1816000</v>
      </c>
    </row>
    <row r="211" spans="1:18" ht="15.75">
      <c r="A211" s="13" t="s">
        <v>93</v>
      </c>
      <c r="B211" s="50">
        <v>20000000</v>
      </c>
      <c r="D211" s="50">
        <v>0</v>
      </c>
      <c r="E211" s="69"/>
      <c r="F211" s="3">
        <v>20000000</v>
      </c>
      <c r="G211" s="50">
        <v>20000000</v>
      </c>
      <c r="I211" s="15">
        <v>0</v>
      </c>
      <c r="J211" s="50">
        <f>G211+I211</f>
        <v>20000000</v>
      </c>
      <c r="K211" s="50"/>
      <c r="L211" s="3">
        <f>D211-J211</f>
        <v>-20000000</v>
      </c>
      <c r="M211" s="3" t="s">
        <v>79</v>
      </c>
      <c r="N211" s="3">
        <v>0</v>
      </c>
      <c r="P211" s="3">
        <v>0</v>
      </c>
      <c r="Q211" s="12"/>
      <c r="R211" s="50"/>
    </row>
    <row r="212" spans="1:18" ht="15.75">
      <c r="A212" s="13" t="s">
        <v>94</v>
      </c>
      <c r="B212" s="56">
        <v>0</v>
      </c>
      <c r="D212" s="56">
        <v>4932000</v>
      </c>
      <c r="E212" s="43" t="s">
        <v>41</v>
      </c>
      <c r="F212" s="29">
        <v>4932000</v>
      </c>
      <c r="G212" s="56">
        <v>0</v>
      </c>
      <c r="I212" s="27">
        <v>4932000</v>
      </c>
      <c r="J212" s="56">
        <f>G212+I212</f>
        <v>4932000</v>
      </c>
      <c r="K212" s="50"/>
      <c r="L212" s="29">
        <f>D212-J212</f>
        <v>0</v>
      </c>
      <c r="N212" s="29">
        <v>0</v>
      </c>
      <c r="P212" s="29">
        <v>0</v>
      </c>
      <c r="Q212" s="12"/>
      <c r="R212" s="56"/>
    </row>
    <row r="213" spans="1:18" ht="15.75">
      <c r="A213" s="76" t="s">
        <v>98</v>
      </c>
      <c r="B213" s="50">
        <f>SUM(B210:B212)</f>
        <v>52568061</v>
      </c>
      <c r="D213" s="50">
        <f>SUM(D210:D212)</f>
        <v>40000000</v>
      </c>
      <c r="E213" s="43"/>
      <c r="F213" s="50">
        <f>SUM(F210:F212)</f>
        <v>92568061</v>
      </c>
      <c r="G213" s="50">
        <f>SUM(G210:G212)</f>
        <v>41338314</v>
      </c>
      <c r="I213" s="50">
        <f>SUM(I210:I212)</f>
        <v>19966751</v>
      </c>
      <c r="J213" s="50">
        <f>SUM(J210:J212)</f>
        <v>61305065</v>
      </c>
      <c r="K213" s="50"/>
      <c r="L213" s="50">
        <f>SUM(L210:L212)</f>
        <v>-21305065</v>
      </c>
      <c r="M213" s="3" t="s">
        <v>79</v>
      </c>
      <c r="N213" s="50">
        <f>SUM(N210:N212)</f>
        <v>510935</v>
      </c>
      <c r="P213" s="50">
        <f>SUM(P210:P212)</f>
        <v>31262996</v>
      </c>
      <c r="Q213" s="12"/>
      <c r="R213" s="50">
        <f>SUM(R210:R212)</f>
        <v>-1816000</v>
      </c>
    </row>
    <row r="214" spans="1:17" ht="15.75">
      <c r="A214" s="13" t="s">
        <v>60</v>
      </c>
      <c r="F214" s="12"/>
      <c r="Q214" s="12"/>
    </row>
    <row r="215" spans="1:18" ht="15.75">
      <c r="A215" s="13" t="s">
        <v>61</v>
      </c>
      <c r="B215" s="71">
        <f>'[6]Final MFR'!C41</f>
        <v>0</v>
      </c>
      <c r="C215" s="12" t="s">
        <v>69</v>
      </c>
      <c r="D215" s="51">
        <f>'[6]Final MFR'!E41</f>
        <v>4504000</v>
      </c>
      <c r="E215" s="15"/>
      <c r="F215" s="15">
        <f>'[6]Final MFR'!G41</f>
        <v>4504000</v>
      </c>
      <c r="G215" s="51">
        <f>'[6]Final MFR'!I41</f>
        <v>2580365</v>
      </c>
      <c r="H215" s="12"/>
      <c r="I215" s="15">
        <f>'[6]Final MFR'!M41</f>
        <v>1878746</v>
      </c>
      <c r="J215" s="51">
        <f>'[6]Final MFR'!O41</f>
        <v>4459111</v>
      </c>
      <c r="K215" s="51"/>
      <c r="L215" s="15">
        <f>'[6]Final MFR'!Q41</f>
        <v>44889</v>
      </c>
      <c r="N215" s="3">
        <f>'[6]Final MFR'!S41</f>
        <v>44889</v>
      </c>
      <c r="P215" s="15">
        <f>'[6]Final MFR'!U41</f>
        <v>44889</v>
      </c>
      <c r="Q215" s="12"/>
      <c r="R215" s="50">
        <f>'[6]Final MFR'!W41</f>
        <v>0</v>
      </c>
    </row>
    <row r="216" spans="1:18" ht="15.75">
      <c r="A216" s="13" t="s">
        <v>66</v>
      </c>
      <c r="B216" s="51">
        <f>('[6]Final MFR'!C42)</f>
        <v>1328190</v>
      </c>
      <c r="C216" s="12"/>
      <c r="D216" s="51">
        <f>'[6]Final MFR'!E42</f>
        <v>1535000</v>
      </c>
      <c r="E216" s="65"/>
      <c r="F216" s="15">
        <f>B216+D216</f>
        <v>2863190</v>
      </c>
      <c r="G216" s="51">
        <f>'[6]Final MFR'!I42</f>
        <v>958125</v>
      </c>
      <c r="H216" s="12"/>
      <c r="I216" s="15">
        <f>'[6]Final MFR'!M42</f>
        <v>960374</v>
      </c>
      <c r="J216" s="51">
        <f>'[6]Final MFR'!O42</f>
        <v>1918499</v>
      </c>
      <c r="K216" s="51"/>
      <c r="L216" s="15">
        <f>'[6]Final MFR'!Q42</f>
        <v>-383499</v>
      </c>
      <c r="M216" s="3" t="s">
        <v>79</v>
      </c>
      <c r="N216" s="3">
        <f>'[6]Final MFR'!S42</f>
        <v>66501</v>
      </c>
      <c r="P216" s="15">
        <f>F216-J216</f>
        <v>944691</v>
      </c>
      <c r="Q216" s="33"/>
      <c r="R216" s="55">
        <f>'[6]Final MFR'!W42</f>
        <v>-450000</v>
      </c>
    </row>
    <row r="217" spans="1:18" ht="15.75">
      <c r="A217" s="13" t="s">
        <v>64</v>
      </c>
      <c r="B217" s="71">
        <v>0</v>
      </c>
      <c r="C217" s="12" t="s">
        <v>76</v>
      </c>
      <c r="D217" s="51">
        <f>'[6]Final MFR'!E44</f>
        <v>8795577</v>
      </c>
      <c r="E217" s="15"/>
      <c r="F217" s="15">
        <f>'[6]Final MFR'!G44</f>
        <v>8795577</v>
      </c>
      <c r="G217" s="51">
        <f>'[6]Final MFR'!I44</f>
        <v>2878445</v>
      </c>
      <c r="H217" s="12"/>
      <c r="I217" s="15">
        <f>'[6]Final MFR'!M44</f>
        <v>5917132</v>
      </c>
      <c r="J217" s="51">
        <f>'[6]Final MFR'!O44</f>
        <v>8795577</v>
      </c>
      <c r="K217" s="51"/>
      <c r="L217" s="15">
        <f>'[6]Final MFR'!Q44</f>
        <v>0</v>
      </c>
      <c r="N217" s="3">
        <f>'[6]Final MFR'!S44</f>
        <v>0</v>
      </c>
      <c r="P217" s="15">
        <f>'[6]Final MFR'!U44</f>
        <v>0</v>
      </c>
      <c r="Q217" s="12"/>
      <c r="R217" s="50">
        <f>'[6]Final MFR'!W44</f>
        <v>0</v>
      </c>
    </row>
    <row r="218" spans="1:18" ht="15.75">
      <c r="A218" s="13" t="s">
        <v>62</v>
      </c>
      <c r="B218" s="51">
        <f>'[6]Final MFR'!C45</f>
        <v>160151</v>
      </c>
      <c r="C218" s="12"/>
      <c r="D218" s="51">
        <f>'[6]Final MFR'!E45</f>
        <v>1238500</v>
      </c>
      <c r="E218" s="15"/>
      <c r="F218" s="15">
        <f>'[6]Final MFR'!G45</f>
        <v>1398651</v>
      </c>
      <c r="G218" s="51">
        <f>'[6]Final MFR'!I45</f>
        <v>182357</v>
      </c>
      <c r="H218" s="33"/>
      <c r="I218" s="15">
        <f>'[6]Final MFR'!M45</f>
        <v>1154271</v>
      </c>
      <c r="J218" s="51">
        <f>'[6]Final MFR'!O45</f>
        <v>1336628</v>
      </c>
      <c r="K218" s="51"/>
      <c r="L218" s="15">
        <f>'[6]Final MFR'!Q45</f>
        <v>-98128</v>
      </c>
      <c r="M218" s="3" t="s">
        <v>79</v>
      </c>
      <c r="N218" s="3">
        <f>'[6]Final MFR'!S45</f>
        <v>540000</v>
      </c>
      <c r="P218" s="15">
        <f>'[6]Final MFR'!U45</f>
        <v>62023</v>
      </c>
      <c r="Q218" s="12"/>
      <c r="R218" s="50">
        <f>'[6]Final MFR'!W45</f>
        <v>-638128</v>
      </c>
    </row>
    <row r="219" spans="1:18" ht="15.75">
      <c r="A219" s="13" t="s">
        <v>63</v>
      </c>
      <c r="B219" s="51">
        <f>'[6]Final MFR'!C46</f>
        <v>266681</v>
      </c>
      <c r="C219" s="12"/>
      <c r="D219" s="51">
        <f>'[6]Final MFR'!E46</f>
        <v>45000</v>
      </c>
      <c r="E219" s="15"/>
      <c r="F219" s="15">
        <f>'[6]Final MFR'!G46</f>
        <v>311681</v>
      </c>
      <c r="G219" s="51">
        <f>'[6]Final MFR'!I46</f>
        <v>5838</v>
      </c>
      <c r="H219" s="43"/>
      <c r="I219" s="15">
        <f>'[6]Final MFR'!M46</f>
        <v>119787</v>
      </c>
      <c r="J219" s="51">
        <f>'[6]Final MFR'!O46</f>
        <v>125625</v>
      </c>
      <c r="K219" s="51"/>
      <c r="L219" s="15">
        <f>'[6]Final MFR'!Q46</f>
        <v>-80625</v>
      </c>
      <c r="M219" s="3" t="s">
        <v>79</v>
      </c>
      <c r="N219" s="3">
        <f>'[6]Final MFR'!S46</f>
        <v>45000</v>
      </c>
      <c r="P219" s="15">
        <f>'[6]Final MFR'!U46</f>
        <v>186056</v>
      </c>
      <c r="Q219" s="12"/>
      <c r="R219" s="50">
        <f>'[6]Final MFR'!W46</f>
        <v>-125625</v>
      </c>
    </row>
    <row r="220" spans="1:18" ht="15.75">
      <c r="A220" s="13" t="s">
        <v>65</v>
      </c>
      <c r="B220" s="51">
        <f>'[6]Final MFR'!C47</f>
        <v>270129</v>
      </c>
      <c r="C220" s="12"/>
      <c r="D220" s="51">
        <f>'[6]Final MFR'!E47</f>
        <v>76000</v>
      </c>
      <c r="E220" s="15"/>
      <c r="F220" s="15">
        <f>'[6]Final MFR'!G47</f>
        <v>346129</v>
      </c>
      <c r="G220" s="51">
        <f>'[6]Final MFR'!I47</f>
        <v>21902</v>
      </c>
      <c r="H220" s="12"/>
      <c r="I220" s="15">
        <f>'[6]Final MFR'!M47</f>
        <v>54098</v>
      </c>
      <c r="J220" s="51">
        <f>'[6]Final MFR'!O47</f>
        <v>76000</v>
      </c>
      <c r="K220" s="51"/>
      <c r="L220" s="15">
        <f>'[6]Final MFR'!Q47</f>
        <v>0</v>
      </c>
      <c r="N220" s="3">
        <f>'[6]Final MFR'!S47</f>
        <v>76000</v>
      </c>
      <c r="P220" s="15">
        <f>'[6]Final MFR'!U47</f>
        <v>270129</v>
      </c>
      <c r="Q220" s="12"/>
      <c r="R220" s="50">
        <f>'[6]Final MFR'!W47</f>
        <v>-76000</v>
      </c>
    </row>
    <row r="221" spans="1:18" ht="15.75">
      <c r="A221" s="13" t="s">
        <v>25</v>
      </c>
      <c r="B221" s="51">
        <f>'[6]Final MFR'!C48</f>
        <v>181963</v>
      </c>
      <c r="C221" s="12"/>
      <c r="D221" s="51">
        <f>'[6]Final MFR'!E48</f>
        <v>309520</v>
      </c>
      <c r="E221" s="15"/>
      <c r="F221" s="15">
        <f>'[6]Final MFR'!G48</f>
        <v>491483</v>
      </c>
      <c r="G221" s="51">
        <f>'[6]Final MFR'!I48</f>
        <v>19958</v>
      </c>
      <c r="H221" s="12"/>
      <c r="I221" s="15">
        <f>'[6]Final MFR'!M48</f>
        <v>46408</v>
      </c>
      <c r="J221" s="51">
        <f>'[6]Final MFR'!O48</f>
        <v>66366</v>
      </c>
      <c r="K221" s="51"/>
      <c r="L221" s="15">
        <f>'[6]Final MFR'!Q48</f>
        <v>243154</v>
      </c>
      <c r="N221" s="3">
        <f>'[6]Final MFR'!S48</f>
        <v>309520</v>
      </c>
      <c r="P221" s="15">
        <f>'[6]Final MFR'!U48</f>
        <v>425117</v>
      </c>
      <c r="Q221" s="12"/>
      <c r="R221" s="50">
        <f>'[6]Final MFR'!W48</f>
        <v>-66366</v>
      </c>
    </row>
    <row r="222" spans="1:18" ht="15.75">
      <c r="A222" s="13" t="s">
        <v>44</v>
      </c>
      <c r="B222" s="51">
        <f>'[6]Final MFR'!C49</f>
        <v>127911</v>
      </c>
      <c r="C222" s="69" t="s">
        <v>86</v>
      </c>
      <c r="D222" s="51">
        <f>'[6]Final MFR'!E49</f>
        <v>426500</v>
      </c>
      <c r="E222" s="34" t="s">
        <v>87</v>
      </c>
      <c r="F222" s="15">
        <f>'[6]Final MFR'!G49</f>
        <v>554411</v>
      </c>
      <c r="G222" s="51">
        <f>'[6]Final MFR'!I49</f>
        <v>291225</v>
      </c>
      <c r="H222" s="12"/>
      <c r="I222" s="15">
        <f>'[6]Final MFR'!M49</f>
        <v>244606</v>
      </c>
      <c r="J222" s="51">
        <f>'[6]Final MFR'!O49</f>
        <v>535831</v>
      </c>
      <c r="K222" s="51"/>
      <c r="L222" s="15">
        <f>'[6]Final MFR'!Q49</f>
        <v>-109331</v>
      </c>
      <c r="M222" s="3" t="s">
        <v>79</v>
      </c>
      <c r="N222" s="3">
        <f>'[6]Final MFR'!S49</f>
        <v>5669</v>
      </c>
      <c r="O222" s="34"/>
      <c r="P222" s="15">
        <f>'[6]Final MFR'!U49</f>
        <v>18580</v>
      </c>
      <c r="Q222" s="12"/>
      <c r="R222" s="50">
        <f>'[6]Final MFR'!W49</f>
        <v>-115000</v>
      </c>
    </row>
    <row r="223" spans="1:18" ht="15.75">
      <c r="A223" s="60"/>
      <c r="B223" s="21"/>
      <c r="C223" s="22"/>
      <c r="D223" s="21"/>
      <c r="E223" s="21"/>
      <c r="F223" s="21"/>
      <c r="G223" s="21"/>
      <c r="H223" s="22"/>
      <c r="I223" s="21"/>
      <c r="J223" s="21"/>
      <c r="K223" s="21"/>
      <c r="L223" s="21"/>
      <c r="M223" s="22"/>
      <c r="N223" s="22"/>
      <c r="O223" s="22"/>
      <c r="P223" s="21"/>
      <c r="Q223" s="22"/>
      <c r="R223" s="22"/>
    </row>
    <row r="224" spans="1:18" ht="15.75">
      <c r="A224" s="22"/>
      <c r="B224" s="21"/>
      <c r="C224" s="22"/>
      <c r="D224" s="21"/>
      <c r="E224" s="21"/>
      <c r="F224" s="21"/>
      <c r="G224" s="54"/>
      <c r="H224" s="22"/>
      <c r="I224" s="21"/>
      <c r="J224" s="54"/>
      <c r="K224" s="54"/>
      <c r="L224" s="21"/>
      <c r="M224" s="22"/>
      <c r="N224" s="22"/>
      <c r="O224" s="22"/>
      <c r="P224" s="21"/>
      <c r="Q224" s="22"/>
      <c r="R224" s="22"/>
    </row>
    <row r="225" spans="1:18" ht="15.75">
      <c r="A225" s="3" t="s">
        <v>88</v>
      </c>
      <c r="B225" s="22"/>
      <c r="C225" s="22"/>
      <c r="D225" s="22"/>
      <c r="E225" s="22"/>
      <c r="F225" s="22"/>
      <c r="G225" s="54"/>
      <c r="H225" s="22"/>
      <c r="I225" s="21"/>
      <c r="J225" s="54"/>
      <c r="K225" s="54"/>
      <c r="L225" s="22"/>
      <c r="M225" s="22"/>
      <c r="N225" s="22"/>
      <c r="O225" s="22"/>
      <c r="P225" s="22"/>
      <c r="Q225" s="22"/>
      <c r="R225" s="22"/>
    </row>
    <row r="226" spans="1:18" ht="15.75">
      <c r="A226" s="34" t="s">
        <v>91</v>
      </c>
      <c r="B226" s="22"/>
      <c r="C226" s="22"/>
      <c r="D226" s="22"/>
      <c r="E226" s="22"/>
      <c r="F226" s="22"/>
      <c r="G226" s="54"/>
      <c r="H226" s="22"/>
      <c r="I226" s="21"/>
      <c r="J226" s="54"/>
      <c r="K226" s="54"/>
      <c r="L226" s="22"/>
      <c r="M226" s="22"/>
      <c r="N226" s="22"/>
      <c r="O226" s="22"/>
      <c r="P226" s="22"/>
      <c r="Q226" s="22"/>
      <c r="R226" s="22"/>
    </row>
    <row r="227" spans="1:18" ht="15.75">
      <c r="A227" s="3" t="s">
        <v>97</v>
      </c>
      <c r="B227" s="22"/>
      <c r="C227" s="22"/>
      <c r="D227" s="22"/>
      <c r="E227" s="22"/>
      <c r="F227" s="22"/>
      <c r="G227" s="54"/>
      <c r="H227" s="22"/>
      <c r="I227" s="21"/>
      <c r="J227" s="54"/>
      <c r="K227" s="54"/>
      <c r="L227" s="22"/>
      <c r="M227" s="22"/>
      <c r="N227" s="22"/>
      <c r="O227" s="22"/>
      <c r="P227" s="22"/>
      <c r="Q227" s="22"/>
      <c r="R227" s="22"/>
    </row>
    <row r="228" spans="1:18" ht="15.75">
      <c r="A228" s="34" t="s">
        <v>90</v>
      </c>
      <c r="B228" s="22"/>
      <c r="C228" s="22"/>
      <c r="D228" s="22"/>
      <c r="E228" s="22"/>
      <c r="F228" s="22"/>
      <c r="G228" s="54"/>
      <c r="H228" s="22"/>
      <c r="I228" s="21"/>
      <c r="J228" s="54"/>
      <c r="K228" s="54"/>
      <c r="L228" s="22"/>
      <c r="M228" s="22"/>
      <c r="N228" s="22"/>
      <c r="O228" s="22"/>
      <c r="P228" s="22"/>
      <c r="Q228" s="22"/>
      <c r="R228" s="22"/>
    </row>
    <row r="229" spans="1:18" ht="15.75">
      <c r="A229" s="34" t="s">
        <v>89</v>
      </c>
      <c r="B229" s="22"/>
      <c r="C229" s="22"/>
      <c r="D229" s="22"/>
      <c r="E229" s="22"/>
      <c r="F229" s="22"/>
      <c r="G229" s="54"/>
      <c r="H229" s="22"/>
      <c r="I229" s="21"/>
      <c r="J229" s="54"/>
      <c r="K229" s="54"/>
      <c r="L229" s="22"/>
      <c r="M229" s="22"/>
      <c r="N229" s="22"/>
      <c r="O229" s="22"/>
      <c r="P229" s="22"/>
      <c r="Q229" s="22"/>
      <c r="R229" s="22"/>
    </row>
    <row r="230" spans="1:18" ht="15" customHeight="1">
      <c r="A230" s="3" t="s">
        <v>95</v>
      </c>
      <c r="B230" s="50"/>
      <c r="D230" s="50"/>
      <c r="G230" s="50"/>
      <c r="I230" s="15"/>
      <c r="J230" s="50"/>
      <c r="K230" s="50"/>
      <c r="Q230" s="12"/>
      <c r="R230" s="50"/>
    </row>
    <row r="231" spans="1:17" ht="18">
      <c r="A231" s="77">
        <v>6</v>
      </c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12"/>
    </row>
    <row r="232" spans="1:17" ht="20.25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12"/>
    </row>
    <row r="233" spans="1:17" ht="20.25">
      <c r="A233" s="79" t="s">
        <v>34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12"/>
    </row>
    <row r="234" spans="1:17" ht="20.25">
      <c r="A234" s="80" t="str">
        <f>$A$3</f>
        <v>FINANCIAL STATUS AS OF NOVEMBER 30, 2007</v>
      </c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12"/>
    </row>
    <row r="235" spans="1:17" ht="15.75">
      <c r="A235" s="4"/>
      <c r="H235" s="5" t="str">
        <f>$H$4</f>
        <v>SFY 2007-08</v>
      </c>
      <c r="Q235" s="12"/>
    </row>
    <row r="236" spans="2:18" ht="15.75">
      <c r="B236" s="6">
        <v>-1</v>
      </c>
      <c r="C236" s="7"/>
      <c r="D236" s="6">
        <v>-2</v>
      </c>
      <c r="E236" s="6"/>
      <c r="F236" s="6">
        <v>-3</v>
      </c>
      <c r="G236" s="6">
        <v>-4</v>
      </c>
      <c r="H236" s="7"/>
      <c r="I236" s="6">
        <v>-5</v>
      </c>
      <c r="J236" s="6">
        <v>-6</v>
      </c>
      <c r="K236" s="6"/>
      <c r="L236" s="6">
        <v>-7</v>
      </c>
      <c r="M236" s="7"/>
      <c r="N236" s="38">
        <v>-8</v>
      </c>
      <c r="O236" s="7"/>
      <c r="P236" s="6">
        <v>-9</v>
      </c>
      <c r="Q236" s="12"/>
      <c r="R236" s="38">
        <v>-10</v>
      </c>
    </row>
    <row r="237" spans="16:17" ht="15.75">
      <c r="P237" s="8" t="s">
        <v>0</v>
      </c>
      <c r="Q237" s="12"/>
    </row>
    <row r="238" spans="6:17" ht="15.75">
      <c r="F238" s="8" t="s">
        <v>0</v>
      </c>
      <c r="G238" s="8" t="s">
        <v>1</v>
      </c>
      <c r="I238" s="8" t="s">
        <v>2</v>
      </c>
      <c r="J238" s="8" t="s">
        <v>3</v>
      </c>
      <c r="K238" s="8"/>
      <c r="L238" s="8" t="str">
        <f>$L$7</f>
        <v>2007-2008</v>
      </c>
      <c r="N238" s="39" t="s">
        <v>2</v>
      </c>
      <c r="P238" s="8" t="s">
        <v>2</v>
      </c>
      <c r="Q238" s="12"/>
    </row>
    <row r="239" spans="2:18" ht="15.75">
      <c r="B239" s="8" t="s">
        <v>4</v>
      </c>
      <c r="D239" s="8" t="str">
        <f>$D$8</f>
        <v>2007-2008</v>
      </c>
      <c r="E239" s="8"/>
      <c r="F239" s="8" t="s">
        <v>2</v>
      </c>
      <c r="G239" s="8" t="s">
        <v>5</v>
      </c>
      <c r="I239" s="8" t="s">
        <v>5</v>
      </c>
      <c r="J239" s="8" t="s">
        <v>5</v>
      </c>
      <c r="K239" s="8"/>
      <c r="L239" s="8" t="s">
        <v>2</v>
      </c>
      <c r="N239" s="39" t="s">
        <v>46</v>
      </c>
      <c r="P239" s="8" t="s">
        <v>6</v>
      </c>
      <c r="Q239" s="12"/>
      <c r="R239" s="41" t="s">
        <v>47</v>
      </c>
    </row>
    <row r="240" spans="2:18" ht="15.75">
      <c r="B240" s="8" t="s">
        <v>7</v>
      </c>
      <c r="D240" s="8" t="s">
        <v>8</v>
      </c>
      <c r="E240" s="8"/>
      <c r="F240" s="8" t="s">
        <v>9</v>
      </c>
      <c r="G240" s="8" t="s">
        <v>10</v>
      </c>
      <c r="I240" s="8" t="s">
        <v>36</v>
      </c>
      <c r="J240" s="8" t="s">
        <v>11</v>
      </c>
      <c r="K240" s="8"/>
      <c r="L240" s="8" t="s">
        <v>68</v>
      </c>
      <c r="N240" s="39" t="s">
        <v>6</v>
      </c>
      <c r="P240" s="8" t="s">
        <v>40</v>
      </c>
      <c r="Q240" s="12"/>
      <c r="R240" s="41" t="s">
        <v>48</v>
      </c>
    </row>
    <row r="241" spans="2:18" ht="15.75">
      <c r="B241" s="9" t="str">
        <f>$B$10</f>
        <v>on 4/1/07</v>
      </c>
      <c r="D241" s="9" t="s">
        <v>9</v>
      </c>
      <c r="E241" s="9"/>
      <c r="F241" s="62" t="str">
        <f>$F$10</f>
        <v>2007-2008</v>
      </c>
      <c r="G241" s="62">
        <f>$G$10</f>
        <v>39416</v>
      </c>
      <c r="H241" s="29"/>
      <c r="I241" s="9" t="s">
        <v>37</v>
      </c>
      <c r="J241" s="9" t="s">
        <v>2</v>
      </c>
      <c r="K241" s="9"/>
      <c r="L241" s="9" t="s">
        <v>5</v>
      </c>
      <c r="M241" s="29"/>
      <c r="N241" s="40" t="str">
        <f>$N$10</f>
        <v>at 3/31/08</v>
      </c>
      <c r="P241" s="9" t="s">
        <v>37</v>
      </c>
      <c r="Q241" s="12"/>
      <c r="R241" s="40" t="s">
        <v>49</v>
      </c>
    </row>
    <row r="242" ht="15.75">
      <c r="Q242" s="12"/>
    </row>
    <row r="243" spans="1:17" ht="18">
      <c r="A243" s="10" t="s">
        <v>12</v>
      </c>
      <c r="B243" s="12"/>
      <c r="D243" s="47"/>
      <c r="E243" s="12"/>
      <c r="P243" s="11"/>
      <c r="Q243" s="12"/>
    </row>
    <row r="244" spans="1:18" ht="15.75">
      <c r="A244" s="13" t="s">
        <v>13</v>
      </c>
      <c r="B244" s="51">
        <f>'[2]Since July 1, 2002'!C13</f>
        <v>0</v>
      </c>
      <c r="D244" s="18"/>
      <c r="E244" s="14"/>
      <c r="F244" s="14">
        <f>'[2]Since July 1, 2002'!G13</f>
        <v>0</v>
      </c>
      <c r="G244" s="57">
        <f>'[2]Since July 1, 2002'!I13</f>
        <v>0</v>
      </c>
      <c r="I244" s="19">
        <f>'[2]Since July 1, 2002'!M13</f>
        <v>0</v>
      </c>
      <c r="J244" s="14">
        <f>'[2]Since July 1, 2002'!O13</f>
        <v>0</v>
      </c>
      <c r="K244" s="14"/>
      <c r="L244" s="14">
        <f>'[2]Since July 1, 2002'!Q13</f>
        <v>0</v>
      </c>
      <c r="N244" s="3">
        <f>'[2]Since July 1, 2002'!S13</f>
        <v>0</v>
      </c>
      <c r="P244" s="16"/>
      <c r="Q244" s="12"/>
      <c r="R244" s="50"/>
    </row>
    <row r="245" spans="1:18" ht="15.75">
      <c r="A245" s="13" t="s">
        <v>14</v>
      </c>
      <c r="B245" s="52">
        <f>'[2]Since July 1, 2002'!C14</f>
        <v>0</v>
      </c>
      <c r="D245" s="18"/>
      <c r="E245" s="28"/>
      <c r="F245" s="42">
        <f>'[2]Since July 1, 2002'!G14</f>
        <v>0</v>
      </c>
      <c r="G245" s="58">
        <f>'[2]Since July 1, 2002'!I14</f>
        <v>0</v>
      </c>
      <c r="H245" s="29"/>
      <c r="I245" s="48">
        <f>'[2]Since July 1, 2002'!M14</f>
        <v>0</v>
      </c>
      <c r="J245" s="42">
        <f>'[2]Since July 1, 2002'!O14</f>
        <v>0</v>
      </c>
      <c r="K245" s="42"/>
      <c r="L245" s="42">
        <f>'[2]Since July 1, 2002'!Q14</f>
        <v>0</v>
      </c>
      <c r="M245" s="29"/>
      <c r="N245" s="29">
        <f>'[2]Since July 1, 2002'!S14</f>
        <v>0</v>
      </c>
      <c r="P245" s="18"/>
      <c r="Q245" s="12"/>
      <c r="R245" s="50"/>
    </row>
    <row r="246" spans="1:18" ht="15.75">
      <c r="A246" s="19" t="s">
        <v>15</v>
      </c>
      <c r="B246" s="51">
        <f>'[2]Since July 1, 2002'!C15</f>
        <v>0</v>
      </c>
      <c r="D246" s="18"/>
      <c r="E246" s="14"/>
      <c r="F246" s="14">
        <f>'[2]Since July 1, 2002'!G15</f>
        <v>0</v>
      </c>
      <c r="G246" s="50">
        <f>'[2]Since July 1, 2002'!I15</f>
        <v>0</v>
      </c>
      <c r="I246" s="19">
        <f>'[2]Since July 1, 2002'!M15</f>
        <v>0</v>
      </c>
      <c r="J246" s="14">
        <f>'[2]Since July 1, 2002'!O15</f>
        <v>0</v>
      </c>
      <c r="K246" s="14"/>
      <c r="L246" s="14">
        <f>'[2]Since July 1, 2002'!Q15</f>
        <v>0</v>
      </c>
      <c r="N246" s="3">
        <f>'[2]Since July 1, 2002'!S15</f>
        <v>0</v>
      </c>
      <c r="P246" s="16"/>
      <c r="Q246" s="12"/>
      <c r="R246" s="50"/>
    </row>
    <row r="247" ht="15.75">
      <c r="Q247" s="12"/>
    </row>
    <row r="248" ht="15.75">
      <c r="Q248" s="12"/>
    </row>
    <row r="249" spans="1:17" ht="18">
      <c r="A249" s="10" t="s">
        <v>16</v>
      </c>
      <c r="Q249" s="12"/>
    </row>
    <row r="250" spans="1:17" ht="15.75">
      <c r="A250" s="24" t="s">
        <v>19</v>
      </c>
      <c r="B250" s="11"/>
      <c r="C250" s="11"/>
      <c r="D250" s="11"/>
      <c r="E250" s="11"/>
      <c r="L250" s="11"/>
      <c r="M250" s="11"/>
      <c r="N250" s="11"/>
      <c r="O250" s="11"/>
      <c r="P250" s="12"/>
      <c r="Q250" s="12"/>
    </row>
    <row r="251" spans="1:17" ht="15.75">
      <c r="A251" s="13" t="s">
        <v>13</v>
      </c>
      <c r="B251" s="11"/>
      <c r="C251" s="11"/>
      <c r="D251" s="11"/>
      <c r="E251" s="11"/>
      <c r="F251" s="50">
        <f>'[2]Since July 1, 2002'!G20</f>
        <v>1569086</v>
      </c>
      <c r="G251" s="54">
        <f>'[2]Since July 1, 2002'!I20</f>
        <v>100087</v>
      </c>
      <c r="I251" s="14">
        <f>'[2]Since July 1, 2002'!M20</f>
        <v>1468999</v>
      </c>
      <c r="J251" s="15">
        <f>'[2]Since July 1, 2002'!O20</f>
        <v>1569086</v>
      </c>
      <c r="K251" s="15"/>
      <c r="L251" s="11"/>
      <c r="M251" s="11"/>
      <c r="N251" s="11"/>
      <c r="O251" s="11"/>
      <c r="P251" s="15">
        <f>'[2]Since July 1, 2002'!U20</f>
        <v>0</v>
      </c>
      <c r="Q251" s="12"/>
    </row>
    <row r="252" spans="1:17" ht="15.75">
      <c r="A252" s="13" t="s">
        <v>14</v>
      </c>
      <c r="B252" s="11"/>
      <c r="C252" s="11"/>
      <c r="D252" s="11"/>
      <c r="E252" s="11"/>
      <c r="F252" s="50">
        <f>'[2]Since July 1, 2002'!G21</f>
        <v>200000</v>
      </c>
      <c r="G252" s="54">
        <f>'[2]Since July 1, 2002'!I21</f>
        <v>0</v>
      </c>
      <c r="I252" s="14">
        <f>'[2]Since July 1, 2002'!M21</f>
        <v>200000</v>
      </c>
      <c r="J252" s="15">
        <f>'[2]Since July 1, 2002'!O21</f>
        <v>200000</v>
      </c>
      <c r="K252" s="15"/>
      <c r="L252" s="11"/>
      <c r="M252" s="11"/>
      <c r="N252" s="11"/>
      <c r="O252" s="11"/>
      <c r="P252" s="15">
        <f>'[2]Since July 1, 2002'!U21</f>
        <v>0</v>
      </c>
      <c r="Q252" s="12"/>
    </row>
    <row r="253" spans="1:17" ht="15.75">
      <c r="A253" s="13" t="s">
        <v>18</v>
      </c>
      <c r="B253" s="11"/>
      <c r="C253" s="11"/>
      <c r="D253" s="11"/>
      <c r="E253" s="11"/>
      <c r="F253" s="53">
        <f>'[2]Since July 1, 2002'!G22</f>
        <v>0</v>
      </c>
      <c r="G253" s="53">
        <f>'[2]Since July 1, 2002'!I22</f>
        <v>0</v>
      </c>
      <c r="H253" s="29"/>
      <c r="I253" s="42">
        <f>'[2]Since July 1, 2002'!M22</f>
        <v>0</v>
      </c>
      <c r="J253" s="27">
        <f>'[2]Since July 1, 2002'!O22</f>
        <v>0</v>
      </c>
      <c r="K253" s="21"/>
      <c r="L253" s="11"/>
      <c r="M253" s="11"/>
      <c r="N253" s="11"/>
      <c r="O253" s="11"/>
      <c r="P253" s="27">
        <f>'[2]Since July 1, 2002'!U22</f>
        <v>0</v>
      </c>
      <c r="Q253" s="12"/>
    </row>
    <row r="254" spans="1:17" ht="15.75">
      <c r="A254" s="19" t="s">
        <v>15</v>
      </c>
      <c r="B254" s="11"/>
      <c r="C254" s="11"/>
      <c r="D254" s="11"/>
      <c r="E254" s="11"/>
      <c r="F254" s="51">
        <f>'[2]Since July 1, 2002'!G23</f>
        <v>1769086</v>
      </c>
      <c r="G254" s="51">
        <f>'[2]Since July 1, 2002'!I23</f>
        <v>100087</v>
      </c>
      <c r="I254" s="14">
        <f>'[2]Since July 1, 2002'!M23</f>
        <v>1668999</v>
      </c>
      <c r="J254" s="15">
        <f>'[2]Since July 1, 2002'!O23</f>
        <v>1769086</v>
      </c>
      <c r="K254" s="15"/>
      <c r="L254" s="11"/>
      <c r="M254" s="11"/>
      <c r="N254" s="11"/>
      <c r="O254" s="11"/>
      <c r="P254" s="15">
        <f>'[2]Since July 1, 2002'!U23</f>
        <v>0</v>
      </c>
      <c r="Q254" s="12"/>
    </row>
    <row r="255" spans="6:17" ht="15.75">
      <c r="F255" s="12"/>
      <c r="G255" s="12"/>
      <c r="J255" s="12"/>
      <c r="K255" s="12"/>
      <c r="P255" s="12"/>
      <c r="Q255" s="12"/>
    </row>
    <row r="256" spans="6:17" ht="15.75">
      <c r="F256" s="12"/>
      <c r="G256" s="12"/>
      <c r="J256" s="12"/>
      <c r="K256" s="12"/>
      <c r="P256" s="12"/>
      <c r="Q256" s="12"/>
    </row>
    <row r="257" spans="6:17" ht="15.75">
      <c r="F257" s="12"/>
      <c r="G257" s="12"/>
      <c r="J257" s="12"/>
      <c r="K257" s="12"/>
      <c r="P257" s="12"/>
      <c r="Q257" s="12"/>
    </row>
    <row r="258" spans="1:17" ht="18">
      <c r="A258" s="10" t="s">
        <v>20</v>
      </c>
      <c r="F258" s="12"/>
      <c r="G258" s="12"/>
      <c r="J258" s="12"/>
      <c r="K258" s="12"/>
      <c r="P258" s="12"/>
      <c r="Q258" s="12"/>
    </row>
    <row r="259" spans="1:18" ht="15.75">
      <c r="A259" s="13" t="s">
        <v>52</v>
      </c>
      <c r="B259" s="50">
        <f>'[2]Since July 1, 2002'!$C$28</f>
        <v>6776403</v>
      </c>
      <c r="C259" s="19" t="s">
        <v>69</v>
      </c>
      <c r="D259" s="50">
        <f>'[2]Since July 1, 2002'!E28</f>
        <v>38135933</v>
      </c>
      <c r="E259" s="74"/>
      <c r="F259" s="15">
        <f>'[2]Since July 1, 2002'!$G$28</f>
        <v>44912336</v>
      </c>
      <c r="G259" s="51">
        <f>'[2]Since July 1, 2002'!$I$28</f>
        <v>25496381</v>
      </c>
      <c r="I259" s="14">
        <f>'[2]Since July 1, 2002'!$M$28</f>
        <v>14107708</v>
      </c>
      <c r="J259" s="51">
        <f>'[2]Since July 1, 2002'!$O$28</f>
        <v>39604089</v>
      </c>
      <c r="K259" s="74"/>
      <c r="L259" s="36">
        <f>'[2]Since July 1, 2002'!$Q$28</f>
        <v>-1468156</v>
      </c>
      <c r="M259" s="33" t="s">
        <v>76</v>
      </c>
      <c r="N259" s="15">
        <f>'[2]Since July 1, 2002'!$S$28</f>
        <v>31844</v>
      </c>
      <c r="P259" s="15">
        <f>'[2]Since July 1, 2002'!U28</f>
        <v>5308247</v>
      </c>
      <c r="Q259" s="12"/>
      <c r="R259" s="50">
        <f>'[2]Since July 1, 2002'!W28</f>
        <v>-1500000</v>
      </c>
    </row>
    <row r="260" spans="1:17" ht="15.75">
      <c r="A260" s="13"/>
      <c r="B260" s="14"/>
      <c r="D260" s="14"/>
      <c r="E260" s="14"/>
      <c r="F260" s="14"/>
      <c r="G260" s="14"/>
      <c r="I260" s="14"/>
      <c r="J260" s="14"/>
      <c r="K260" s="14"/>
      <c r="L260" s="14"/>
      <c r="P260" s="15"/>
      <c r="Q260" s="12"/>
    </row>
    <row r="261" spans="2:17" ht="15.75">
      <c r="B261" s="14"/>
      <c r="D261" s="14"/>
      <c r="E261" s="14"/>
      <c r="F261" s="14"/>
      <c r="G261" s="14"/>
      <c r="I261" s="14"/>
      <c r="J261" s="14"/>
      <c r="K261" s="14"/>
      <c r="L261" s="14"/>
      <c r="P261" s="15"/>
      <c r="Q261" s="12"/>
    </row>
    <row r="262" spans="1:17" ht="15.75">
      <c r="A262" s="13"/>
      <c r="B262" s="14"/>
      <c r="D262" s="14"/>
      <c r="E262" s="14"/>
      <c r="F262" s="14"/>
      <c r="G262" s="14"/>
      <c r="I262" s="14"/>
      <c r="J262" s="14"/>
      <c r="K262" s="14"/>
      <c r="L262" s="14"/>
      <c r="P262" s="15"/>
      <c r="Q262" s="12"/>
    </row>
    <row r="263" spans="1:17" ht="15.75">
      <c r="A263" s="13"/>
      <c r="P263" s="12"/>
      <c r="Q263" s="12"/>
    </row>
    <row r="264" spans="16:17" ht="15.75">
      <c r="P264" s="12"/>
      <c r="Q264" s="12"/>
    </row>
    <row r="265" spans="1:17" ht="15.75">
      <c r="A265" s="13" t="s">
        <v>70</v>
      </c>
      <c r="Q265" s="12"/>
    </row>
    <row r="266" spans="1:17" ht="15.75">
      <c r="A266" s="3" t="s">
        <v>71</v>
      </c>
      <c r="Q266" s="12"/>
    </row>
    <row r="267" spans="1:17" ht="15.75">
      <c r="A267" s="3" t="s">
        <v>85</v>
      </c>
      <c r="Q267" s="12"/>
    </row>
    <row r="268" ht="15.75">
      <c r="Q268" s="12"/>
    </row>
    <row r="269" ht="15.75">
      <c r="Q269" s="12"/>
    </row>
    <row r="270" ht="15.75"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spans="1:17" ht="18">
      <c r="A289" s="77">
        <v>3</v>
      </c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</row>
    <row r="290" spans="1:17" ht="20.25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12"/>
    </row>
    <row r="291" spans="1:17" ht="20.25">
      <c r="A291" s="79" t="s">
        <v>35</v>
      </c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12"/>
    </row>
    <row r="292" spans="1:17" ht="20.25">
      <c r="A292" s="80" t="str">
        <f>$A$3</f>
        <v>FINANCIAL STATUS AS OF NOVEMBER 30, 2007</v>
      </c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12"/>
    </row>
    <row r="293" spans="1:17" ht="15.75">
      <c r="A293" s="4"/>
      <c r="H293" s="5" t="str">
        <f>$H$4</f>
        <v>SFY 2007-08</v>
      </c>
      <c r="Q293" s="12"/>
    </row>
    <row r="294" spans="2:19" ht="15.75">
      <c r="B294" s="6">
        <v>-1</v>
      </c>
      <c r="C294" s="7"/>
      <c r="D294" s="6">
        <v>-2</v>
      </c>
      <c r="E294" s="6"/>
      <c r="F294" s="6">
        <v>-3</v>
      </c>
      <c r="G294" s="6">
        <v>-4</v>
      </c>
      <c r="H294" s="7"/>
      <c r="I294" s="6">
        <v>-5</v>
      </c>
      <c r="J294" s="6">
        <v>-6</v>
      </c>
      <c r="K294" s="6"/>
      <c r="L294" s="6">
        <v>-7</v>
      </c>
      <c r="M294" s="7"/>
      <c r="N294" s="38">
        <v>-8</v>
      </c>
      <c r="O294" s="7"/>
      <c r="P294" s="6">
        <v>-9</v>
      </c>
      <c r="Q294" s="12"/>
      <c r="R294" s="38">
        <v>-10</v>
      </c>
      <c r="S294" s="39"/>
    </row>
    <row r="295" spans="16:17" ht="15.75">
      <c r="P295" s="8" t="s">
        <v>0</v>
      </c>
      <c r="Q295" s="12"/>
    </row>
    <row r="296" spans="6:17" ht="15.75">
      <c r="F296" s="8" t="s">
        <v>0</v>
      </c>
      <c r="G296" s="8" t="s">
        <v>1</v>
      </c>
      <c r="I296" s="8" t="s">
        <v>2</v>
      </c>
      <c r="J296" s="8" t="s">
        <v>3</v>
      </c>
      <c r="K296" s="8"/>
      <c r="L296" s="8" t="str">
        <f>$L$7</f>
        <v>2007-2008</v>
      </c>
      <c r="N296" s="39" t="s">
        <v>2</v>
      </c>
      <c r="P296" s="8" t="s">
        <v>2</v>
      </c>
      <c r="Q296" s="12"/>
    </row>
    <row r="297" spans="2:18" ht="15.75">
      <c r="B297" s="8" t="s">
        <v>4</v>
      </c>
      <c r="D297" s="8" t="str">
        <f>$D$8</f>
        <v>2007-2008</v>
      </c>
      <c r="E297" s="8"/>
      <c r="F297" s="8" t="s">
        <v>2</v>
      </c>
      <c r="G297" s="8" t="s">
        <v>5</v>
      </c>
      <c r="I297" s="8" t="s">
        <v>5</v>
      </c>
      <c r="J297" s="8" t="s">
        <v>5</v>
      </c>
      <c r="K297" s="8"/>
      <c r="L297" s="8" t="s">
        <v>2</v>
      </c>
      <c r="N297" s="39" t="s">
        <v>46</v>
      </c>
      <c r="P297" s="8" t="s">
        <v>6</v>
      </c>
      <c r="Q297" s="12"/>
      <c r="R297" s="41" t="s">
        <v>47</v>
      </c>
    </row>
    <row r="298" spans="2:18" ht="15.75">
      <c r="B298" s="8" t="s">
        <v>7</v>
      </c>
      <c r="D298" s="8" t="s">
        <v>8</v>
      </c>
      <c r="E298" s="8"/>
      <c r="F298" s="8" t="s">
        <v>9</v>
      </c>
      <c r="G298" s="8" t="s">
        <v>10</v>
      </c>
      <c r="I298" s="8" t="s">
        <v>36</v>
      </c>
      <c r="J298" s="8" t="s">
        <v>11</v>
      </c>
      <c r="K298" s="8"/>
      <c r="L298" s="8" t="s">
        <v>68</v>
      </c>
      <c r="N298" s="39" t="s">
        <v>6</v>
      </c>
      <c r="P298" s="8" t="s">
        <v>40</v>
      </c>
      <c r="Q298" s="12"/>
      <c r="R298" s="41" t="s">
        <v>48</v>
      </c>
    </row>
    <row r="299" spans="2:18" ht="15.75">
      <c r="B299" s="9" t="str">
        <f>$B$10</f>
        <v>on 4/1/07</v>
      </c>
      <c r="D299" s="9" t="s">
        <v>9</v>
      </c>
      <c r="E299" s="9"/>
      <c r="F299" s="62" t="str">
        <f>$F$10</f>
        <v>2007-2008</v>
      </c>
      <c r="G299" s="62">
        <f>$G$10</f>
        <v>39416</v>
      </c>
      <c r="H299" s="29"/>
      <c r="I299" s="9" t="s">
        <v>37</v>
      </c>
      <c r="J299" s="9" t="s">
        <v>2</v>
      </c>
      <c r="K299" s="9"/>
      <c r="L299" s="9" t="s">
        <v>5</v>
      </c>
      <c r="M299" s="29"/>
      <c r="N299" s="40" t="str">
        <f>$N$10</f>
        <v>at 3/31/08</v>
      </c>
      <c r="P299" s="9" t="s">
        <v>37</v>
      </c>
      <c r="Q299" s="12"/>
      <c r="R299" s="40" t="s">
        <v>49</v>
      </c>
    </row>
    <row r="300" ht="15.75">
      <c r="Q300" s="12"/>
    </row>
    <row r="301" spans="1:17" ht="18">
      <c r="A301" s="10" t="s">
        <v>12</v>
      </c>
      <c r="B301" s="12"/>
      <c r="D301" s="12"/>
      <c r="E301" s="12"/>
      <c r="F301" s="12"/>
      <c r="G301" s="12"/>
      <c r="H301" s="12"/>
      <c r="I301" s="12"/>
      <c r="J301" s="12"/>
      <c r="K301" s="12"/>
      <c r="L301" s="12"/>
      <c r="P301" s="11"/>
      <c r="Q301" s="12"/>
    </row>
    <row r="302" spans="1:18" ht="15.75">
      <c r="A302" s="13" t="s">
        <v>13</v>
      </c>
      <c r="B302" s="51">
        <f>'[4]4-97RPT'!C13</f>
        <v>0</v>
      </c>
      <c r="D302" s="44"/>
      <c r="E302" s="14"/>
      <c r="F302" s="15">
        <f>'[4]4-97RPT'!G13</f>
        <v>0</v>
      </c>
      <c r="G302" s="51">
        <f>'[4]4-97RPT'!I13</f>
        <v>0</v>
      </c>
      <c r="H302" s="12"/>
      <c r="I302" s="15">
        <f>'[4]4-97RPT'!M13</f>
        <v>0</v>
      </c>
      <c r="J302" s="15">
        <f>'[4]4-97RPT'!O13</f>
        <v>0</v>
      </c>
      <c r="K302" s="15"/>
      <c r="L302" s="35">
        <f>'[4]4-97RPT'!Q13</f>
        <v>0</v>
      </c>
      <c r="N302" s="3">
        <f>'[4]4-97RPT'!S13</f>
        <v>0</v>
      </c>
      <c r="P302" s="16"/>
      <c r="Q302" s="12"/>
      <c r="R302" s="50">
        <f>'[4]4-97RPT'!W13</f>
        <v>0</v>
      </c>
    </row>
    <row r="303" spans="1:18" ht="15.75">
      <c r="A303" s="13" t="s">
        <v>14</v>
      </c>
      <c r="B303" s="52">
        <f>'[4]4-97RPT'!C14</f>
        <v>0</v>
      </c>
      <c r="D303" s="18"/>
      <c r="E303" s="28"/>
      <c r="F303" s="17">
        <f>'[4]4-97RPT'!G14</f>
        <v>0</v>
      </c>
      <c r="G303" s="53">
        <f>'[4]4-97RPT'!I14</f>
        <v>0</v>
      </c>
      <c r="H303" s="23"/>
      <c r="I303" s="27">
        <f>'[4]4-97RPT'!M14</f>
        <v>0</v>
      </c>
      <c r="J303" s="27">
        <f>'[4]4-97RPT'!O14</f>
        <v>0</v>
      </c>
      <c r="K303" s="27"/>
      <c r="L303" s="45">
        <f>'[4]4-97RPT'!Q14</f>
        <v>0</v>
      </c>
      <c r="M303" s="29"/>
      <c r="N303" s="29">
        <f>'[4]4-97RPT'!S14</f>
        <v>0</v>
      </c>
      <c r="P303" s="18"/>
      <c r="Q303" s="12"/>
      <c r="R303" s="56">
        <f>'[4]4-97RPT'!W14</f>
        <v>0</v>
      </c>
    </row>
    <row r="304" spans="1:18" ht="15.75">
      <c r="A304" s="19" t="s">
        <v>15</v>
      </c>
      <c r="B304" s="51">
        <f>'[4]4-97RPT'!C15</f>
        <v>0</v>
      </c>
      <c r="D304" s="18"/>
      <c r="E304" s="15"/>
      <c r="F304" s="15">
        <f>'[4]4-97RPT'!G15</f>
        <v>0</v>
      </c>
      <c r="G304" s="51">
        <f>'[4]4-97RPT'!I15</f>
        <v>0</v>
      </c>
      <c r="H304" s="12"/>
      <c r="I304" s="15">
        <f>'[4]4-97RPT'!M15</f>
        <v>0</v>
      </c>
      <c r="J304" s="15">
        <f>'[4]4-97RPT'!O15</f>
        <v>0</v>
      </c>
      <c r="K304" s="15"/>
      <c r="L304" s="35">
        <f>'[4]4-97RPT'!Q15</f>
        <v>0</v>
      </c>
      <c r="N304" s="3">
        <f>'[4]4-97RPT'!S15</f>
        <v>0</v>
      </c>
      <c r="P304" s="16"/>
      <c r="Q304" s="12"/>
      <c r="R304" s="50">
        <f>'[4]4-97RPT'!W15</f>
        <v>0</v>
      </c>
    </row>
    <row r="305" spans="6:17" ht="15.75">
      <c r="F305" s="12"/>
      <c r="G305" s="12"/>
      <c r="H305" s="12"/>
      <c r="I305" s="12"/>
      <c r="J305" s="12"/>
      <c r="K305" s="12"/>
      <c r="L305" s="12"/>
      <c r="Q305" s="12"/>
    </row>
    <row r="306" spans="6:17" ht="15.75">
      <c r="F306" s="12"/>
      <c r="G306" s="12"/>
      <c r="H306" s="12"/>
      <c r="I306" s="12"/>
      <c r="J306" s="12"/>
      <c r="K306" s="12"/>
      <c r="L306" s="12"/>
      <c r="Q306" s="12"/>
    </row>
    <row r="307" spans="10:17" ht="15.75">
      <c r="J307" s="5"/>
      <c r="K307" s="5"/>
      <c r="Q307" s="12"/>
    </row>
    <row r="308" spans="10:17" ht="15.75">
      <c r="J308" s="5"/>
      <c r="K308" s="5"/>
      <c r="Q308" s="12"/>
    </row>
    <row r="309" ht="15.75">
      <c r="Q309" s="12"/>
    </row>
    <row r="310" spans="1:17" ht="18">
      <c r="A310" s="10" t="s">
        <v>16</v>
      </c>
      <c r="B310" s="11"/>
      <c r="C310" s="11"/>
      <c r="D310" s="11"/>
      <c r="E310" s="11"/>
      <c r="L310" s="11"/>
      <c r="M310" s="11"/>
      <c r="N310" s="11"/>
      <c r="O310" s="11"/>
      <c r="Q310" s="12"/>
    </row>
    <row r="311" spans="1:17" ht="15.75">
      <c r="A311" s="24" t="s">
        <v>21</v>
      </c>
      <c r="B311" s="11"/>
      <c r="C311" s="11"/>
      <c r="D311" s="11"/>
      <c r="E311" s="11"/>
      <c r="F311" s="12"/>
      <c r="G311" s="12"/>
      <c r="H311" s="12"/>
      <c r="I311" s="12"/>
      <c r="J311" s="12"/>
      <c r="K311" s="12"/>
      <c r="L311" s="11"/>
      <c r="M311" s="11"/>
      <c r="N311" s="11"/>
      <c r="O311" s="11"/>
      <c r="Q311" s="12"/>
    </row>
    <row r="312" spans="1:17" ht="15.75">
      <c r="A312" s="13" t="s">
        <v>13</v>
      </c>
      <c r="B312" s="11"/>
      <c r="C312" s="11"/>
      <c r="D312" s="11"/>
      <c r="E312" s="11"/>
      <c r="F312" s="51">
        <f>'[4]4-97RPT'!G23</f>
        <v>38250000</v>
      </c>
      <c r="G312" s="51">
        <f>'[4]4-97RPT'!I23</f>
        <v>0</v>
      </c>
      <c r="H312" s="12"/>
      <c r="I312" s="15">
        <f>'[4]4-97RPT'!M23</f>
        <v>38250000</v>
      </c>
      <c r="J312" s="15">
        <f>'[4]4-97RPT'!O23</f>
        <v>38250000</v>
      </c>
      <c r="K312" s="15"/>
      <c r="L312" s="11"/>
      <c r="M312" s="11"/>
      <c r="N312" s="11"/>
      <c r="O312" s="11"/>
      <c r="P312" s="15">
        <f>'[4]4-97RPT'!U23</f>
        <v>0</v>
      </c>
      <c r="Q312" s="12"/>
    </row>
    <row r="313" spans="1:17" ht="15.75">
      <c r="A313" s="13" t="s">
        <v>14</v>
      </c>
      <c r="B313" s="11"/>
      <c r="C313" s="11"/>
      <c r="D313" s="11"/>
      <c r="E313" s="11"/>
      <c r="F313" s="51">
        <f>'[4]4-97RPT'!G24</f>
        <v>9250000</v>
      </c>
      <c r="G313" s="51">
        <f>'[4]4-97RPT'!I24</f>
        <v>0</v>
      </c>
      <c r="H313" s="12"/>
      <c r="I313" s="15">
        <f>'[4]4-97RPT'!M24</f>
        <v>9250000</v>
      </c>
      <c r="J313" s="15">
        <f>'[4]4-97RPT'!O24</f>
        <v>9250000</v>
      </c>
      <c r="K313" s="15"/>
      <c r="L313" s="11"/>
      <c r="M313" s="11"/>
      <c r="N313" s="11"/>
      <c r="O313" s="11"/>
      <c r="P313" s="15">
        <f>'[4]4-97RPT'!U24</f>
        <v>0</v>
      </c>
      <c r="Q313" s="12"/>
    </row>
    <row r="314" spans="1:17" ht="15.75">
      <c r="A314" s="13" t="s">
        <v>18</v>
      </c>
      <c r="B314" s="11"/>
      <c r="C314" s="11"/>
      <c r="D314" s="11"/>
      <c r="E314" s="11"/>
      <c r="F314" s="53">
        <f>'[4]4-97RPT'!G25</f>
        <v>23083000</v>
      </c>
      <c r="G314" s="53">
        <f>'[4]4-97RPT'!I25</f>
        <v>0</v>
      </c>
      <c r="H314" s="23"/>
      <c r="I314" s="27">
        <f>'[4]4-97RPT'!M25</f>
        <v>23083000</v>
      </c>
      <c r="J314" s="27">
        <f>'[4]4-97RPT'!O25</f>
        <v>23083000</v>
      </c>
      <c r="K314" s="21"/>
      <c r="L314" s="11"/>
      <c r="M314" s="11"/>
      <c r="N314" s="11"/>
      <c r="O314" s="11"/>
      <c r="P314" s="27">
        <f>'[4]4-97RPT'!U25</f>
        <v>0</v>
      </c>
      <c r="Q314" s="12"/>
    </row>
    <row r="315" spans="1:17" ht="15.75">
      <c r="A315" s="19" t="s">
        <v>15</v>
      </c>
      <c r="B315" s="11"/>
      <c r="C315" s="11"/>
      <c r="D315" s="11"/>
      <c r="E315" s="11"/>
      <c r="F315" s="51">
        <f>'[4]4-97RPT'!G26</f>
        <v>70583000</v>
      </c>
      <c r="G315" s="51">
        <f>'[4]4-97RPT'!I26</f>
        <v>0</v>
      </c>
      <c r="H315" s="12"/>
      <c r="I315" s="15">
        <f>'[4]4-97RPT'!M26</f>
        <v>70583000</v>
      </c>
      <c r="J315" s="15">
        <f>'[4]4-97RPT'!O26</f>
        <v>70583000</v>
      </c>
      <c r="K315" s="15"/>
      <c r="L315" s="11"/>
      <c r="M315" s="11"/>
      <c r="N315" s="11"/>
      <c r="O315" s="11"/>
      <c r="P315" s="15">
        <f>'[4]4-97RPT'!U26</f>
        <v>0</v>
      </c>
      <c r="Q315" s="12"/>
    </row>
    <row r="316" spans="2:17" ht="15.75">
      <c r="B316" s="12"/>
      <c r="Q316" s="12"/>
    </row>
    <row r="317" spans="1:17" ht="15.75">
      <c r="A317" s="24" t="s">
        <v>19</v>
      </c>
      <c r="B317" s="11"/>
      <c r="C317" s="11"/>
      <c r="D317" s="11"/>
      <c r="E317" s="11"/>
      <c r="L317" s="11"/>
      <c r="M317" s="11"/>
      <c r="N317" s="11"/>
      <c r="O317" s="11"/>
      <c r="Q317" s="12"/>
    </row>
    <row r="318" spans="1:17" ht="15.75">
      <c r="A318" s="13" t="s">
        <v>13</v>
      </c>
      <c r="B318" s="11"/>
      <c r="C318" s="11"/>
      <c r="D318" s="11"/>
      <c r="E318" s="11"/>
      <c r="F318" s="51">
        <f>'[4]4-97RPT'!G29</f>
        <v>9250889</v>
      </c>
      <c r="G318" s="51">
        <f>'[4]4-97RPT'!I29</f>
        <v>1062854.5</v>
      </c>
      <c r="H318" s="12"/>
      <c r="I318" s="15">
        <f>'[4]4-97RPT'!M29</f>
        <v>8188034.5</v>
      </c>
      <c r="J318" s="15">
        <f>'[4]4-97RPT'!O29</f>
        <v>9250889</v>
      </c>
      <c r="K318" s="15"/>
      <c r="L318" s="11"/>
      <c r="M318" s="11"/>
      <c r="N318" s="11"/>
      <c r="O318" s="11"/>
      <c r="P318" s="15">
        <f>'[4]4-97RPT'!U29</f>
        <v>0</v>
      </c>
      <c r="Q318" s="12"/>
    </row>
    <row r="319" spans="1:17" ht="15.75">
      <c r="A319" s="13" t="s">
        <v>14</v>
      </c>
      <c r="B319" s="11"/>
      <c r="C319" s="11"/>
      <c r="D319" s="11"/>
      <c r="E319" s="11"/>
      <c r="F319" s="51">
        <f>'[4]4-97RPT'!G30</f>
        <v>15092797</v>
      </c>
      <c r="G319" s="51">
        <f>'[4]4-97RPT'!I30</f>
        <v>20543</v>
      </c>
      <c r="H319" s="12"/>
      <c r="I319" s="15">
        <f>'[4]4-97RPT'!M30</f>
        <v>15072254</v>
      </c>
      <c r="J319" s="15">
        <f>'[4]4-97RPT'!O30</f>
        <v>15092797</v>
      </c>
      <c r="K319" s="15"/>
      <c r="L319" s="11"/>
      <c r="M319" s="11"/>
      <c r="N319" s="11"/>
      <c r="O319" s="11"/>
      <c r="P319" s="15">
        <f>'[4]4-97RPT'!U30</f>
        <v>0</v>
      </c>
      <c r="Q319" s="12"/>
    </row>
    <row r="320" spans="1:17" ht="15.75">
      <c r="A320" s="13" t="s">
        <v>18</v>
      </c>
      <c r="B320" s="11"/>
      <c r="C320" s="11"/>
      <c r="D320" s="11"/>
      <c r="E320" s="11"/>
      <c r="F320" s="53">
        <f>'[4]4-97RPT'!G31</f>
        <v>13565971</v>
      </c>
      <c r="G320" s="53">
        <f>'[4]4-97RPT'!I31</f>
        <v>0</v>
      </c>
      <c r="H320" s="23"/>
      <c r="I320" s="27">
        <f>'[4]4-97RPT'!M31</f>
        <v>13565971</v>
      </c>
      <c r="J320" s="27">
        <f>'[4]4-97RPT'!O31</f>
        <v>13565971</v>
      </c>
      <c r="K320" s="21"/>
      <c r="L320" s="11"/>
      <c r="M320" s="11"/>
      <c r="N320" s="11"/>
      <c r="O320" s="11"/>
      <c r="P320" s="27">
        <f>'[4]4-97RPT'!U31</f>
        <v>0</v>
      </c>
      <c r="Q320" s="12"/>
    </row>
    <row r="321" spans="1:17" ht="15.75">
      <c r="A321" s="19" t="s">
        <v>15</v>
      </c>
      <c r="B321" s="11"/>
      <c r="C321" s="11"/>
      <c r="D321" s="11"/>
      <c r="E321" s="11"/>
      <c r="F321" s="51">
        <f>'[4]4-97RPT'!G32</f>
        <v>37909657</v>
      </c>
      <c r="G321" s="51">
        <f>'[4]4-97RPT'!I32</f>
        <v>1083397.5</v>
      </c>
      <c r="H321" s="12"/>
      <c r="I321" s="15">
        <f>'[4]4-97RPT'!M32</f>
        <v>36826259.5</v>
      </c>
      <c r="J321" s="15">
        <f>'[4]4-97RPT'!O32</f>
        <v>37909657</v>
      </c>
      <c r="K321" s="15"/>
      <c r="L321" s="11"/>
      <c r="M321" s="11"/>
      <c r="N321" s="11"/>
      <c r="O321" s="11"/>
      <c r="P321" s="15">
        <f>'[4]4-97RPT'!U32</f>
        <v>0</v>
      </c>
      <c r="Q321" s="12"/>
    </row>
    <row r="322" spans="2:17" ht="15.75">
      <c r="B322" s="12"/>
      <c r="F322" s="12"/>
      <c r="G322" s="12"/>
      <c r="H322" s="12"/>
      <c r="I322" s="12"/>
      <c r="J322" s="12"/>
      <c r="K322" s="12"/>
      <c r="P322" s="12"/>
      <c r="Q322" s="12"/>
    </row>
    <row r="323" spans="2:17" ht="15.75">
      <c r="B323" s="12"/>
      <c r="F323" s="12"/>
      <c r="G323" s="12"/>
      <c r="H323" s="12"/>
      <c r="I323" s="12"/>
      <c r="J323" s="12"/>
      <c r="K323" s="12"/>
      <c r="P323" s="12"/>
      <c r="Q323" s="12"/>
    </row>
    <row r="324" spans="1:17" ht="18">
      <c r="A324" s="31" t="s">
        <v>20</v>
      </c>
      <c r="B324" s="12"/>
      <c r="F324" s="12"/>
      <c r="G324" s="12"/>
      <c r="H324" s="12"/>
      <c r="I324" s="12"/>
      <c r="J324" s="12"/>
      <c r="K324" s="12"/>
      <c r="P324" s="12"/>
      <c r="Q324" s="12"/>
    </row>
    <row r="325" spans="1:18" ht="15.75">
      <c r="A325" s="32" t="s">
        <v>26</v>
      </c>
      <c r="B325" s="51">
        <f>'[4]4-97RPT'!C36</f>
        <v>181195</v>
      </c>
      <c r="D325" s="50">
        <f>'[4]4-97RPT'!E36</f>
        <v>126000</v>
      </c>
      <c r="E325" s="14"/>
      <c r="F325" s="15">
        <f>'[4]4-97RPT'!G36</f>
        <v>307195</v>
      </c>
      <c r="G325" s="51">
        <f>'[4]4-97RPT'!I36</f>
        <v>34204</v>
      </c>
      <c r="H325" s="12"/>
      <c r="I325" s="15">
        <f>'[4]4-97RPT'!M36</f>
        <v>150796</v>
      </c>
      <c r="J325" s="51">
        <f>'[4]4-97RPT'!O36</f>
        <v>185000</v>
      </c>
      <c r="K325" s="51"/>
      <c r="L325" s="15">
        <f>'[4]4-97RPT'!Q36</f>
        <v>-59000</v>
      </c>
      <c r="M325" s="39" t="s">
        <v>41</v>
      </c>
      <c r="N325" s="3">
        <f>'[4]4-97RPT'!S36</f>
        <v>126000</v>
      </c>
      <c r="P325" s="15">
        <f>'[4]4-97RPT'!U36</f>
        <v>122195</v>
      </c>
      <c r="Q325" s="12"/>
      <c r="R325" s="50">
        <f>'[4]4-97RPT'!W36</f>
        <v>-185000</v>
      </c>
    </row>
    <row r="326" spans="1:18" ht="15.75">
      <c r="A326" s="13" t="s">
        <v>27</v>
      </c>
      <c r="B326" s="51"/>
      <c r="D326" s="50"/>
      <c r="F326" s="15"/>
      <c r="G326" s="51"/>
      <c r="H326" s="12"/>
      <c r="I326" s="15"/>
      <c r="J326" s="51"/>
      <c r="K326" s="51"/>
      <c r="L326" s="15"/>
      <c r="P326" s="15"/>
      <c r="Q326" s="12"/>
      <c r="R326" s="50"/>
    </row>
    <row r="327" spans="1:18" ht="15.75">
      <c r="A327" s="13" t="s">
        <v>28</v>
      </c>
      <c r="B327" s="51">
        <f>'[4]4-97RPT'!C39</f>
        <v>0</v>
      </c>
      <c r="C327" s="3" t="s">
        <v>69</v>
      </c>
      <c r="D327" s="50">
        <f>'[4]4-97RPT'!E39</f>
        <v>9910000</v>
      </c>
      <c r="E327" s="14"/>
      <c r="F327" s="15">
        <f>'[4]4-97RPT'!G39</f>
        <v>9910000</v>
      </c>
      <c r="G327" s="51">
        <f>'[4]4-97RPT'!I39</f>
        <v>4893593</v>
      </c>
      <c r="H327" s="12"/>
      <c r="I327" s="15">
        <f>'[4]4-97RPT'!M39</f>
        <v>5016407</v>
      </c>
      <c r="J327" s="51">
        <f>'[4]4-97RPT'!O39</f>
        <v>9910000</v>
      </c>
      <c r="K327" s="51"/>
      <c r="L327" s="15">
        <f>'[4]4-97RPT'!Q39</f>
        <v>0</v>
      </c>
      <c r="N327" s="3">
        <f>'[4]4-97RPT'!S39</f>
        <v>0</v>
      </c>
      <c r="P327" s="15">
        <f>'[4]4-97RPT'!U39</f>
        <v>0</v>
      </c>
      <c r="Q327" s="12"/>
      <c r="R327" s="50">
        <f>'[4]4-97RPT'!W39</f>
        <v>0</v>
      </c>
    </row>
    <row r="328" spans="1:18" ht="15.75">
      <c r="A328" s="13" t="s">
        <v>29</v>
      </c>
      <c r="B328" s="51"/>
      <c r="D328" s="50"/>
      <c r="F328" s="15"/>
      <c r="G328" s="51"/>
      <c r="H328" s="12"/>
      <c r="I328" s="15"/>
      <c r="J328" s="51"/>
      <c r="K328" s="51"/>
      <c r="L328" s="15"/>
      <c r="P328" s="15"/>
      <c r="Q328" s="12"/>
      <c r="R328" s="50"/>
    </row>
    <row r="329" spans="1:18" ht="15.75">
      <c r="A329" s="13" t="s">
        <v>30</v>
      </c>
      <c r="B329" s="51">
        <f>'[4]4-97RPT'!C41</f>
        <v>0</v>
      </c>
      <c r="C329" s="3" t="s">
        <v>69</v>
      </c>
      <c r="D329" s="50">
        <f>'[4]4-97RPT'!E41</f>
        <v>9357518</v>
      </c>
      <c r="E329" s="14"/>
      <c r="F329" s="15">
        <f>'[4]4-97RPT'!G41</f>
        <v>9357518</v>
      </c>
      <c r="G329" s="51">
        <f>'[4]4-97RPT'!I41</f>
        <v>4829835</v>
      </c>
      <c r="H329" s="12"/>
      <c r="I329" s="15">
        <f>'[4]4-97RPT'!M41</f>
        <v>4527683</v>
      </c>
      <c r="J329" s="51">
        <f>'[4]4-97RPT'!O41</f>
        <v>9357518</v>
      </c>
      <c r="K329" s="51"/>
      <c r="L329" s="15">
        <f>'[4]4-97RPT'!Q41</f>
        <v>0</v>
      </c>
      <c r="N329" s="3">
        <f>'[4]4-97RPT'!S41</f>
        <v>0</v>
      </c>
      <c r="P329" s="15">
        <f>'[4]4-97RPT'!U41</f>
        <v>0</v>
      </c>
      <c r="Q329" s="12"/>
      <c r="R329" s="50">
        <f>'[4]4-97RPT'!W41</f>
        <v>0</v>
      </c>
    </row>
    <row r="330" spans="1:18" ht="15.75">
      <c r="A330" s="13"/>
      <c r="B330" s="51"/>
      <c r="D330" s="50"/>
      <c r="F330" s="15"/>
      <c r="G330" s="51"/>
      <c r="H330" s="12"/>
      <c r="I330" s="15"/>
      <c r="J330" s="51"/>
      <c r="K330" s="51"/>
      <c r="L330" s="15"/>
      <c r="P330" s="15"/>
      <c r="Q330" s="12"/>
      <c r="R330" s="50"/>
    </row>
    <row r="331" spans="1:18" ht="15.75">
      <c r="A331" s="13"/>
      <c r="B331" s="51"/>
      <c r="D331" s="50"/>
      <c r="E331" s="14"/>
      <c r="F331" s="15"/>
      <c r="G331" s="51"/>
      <c r="H331" s="12"/>
      <c r="I331" s="15"/>
      <c r="J331" s="51"/>
      <c r="K331" s="51"/>
      <c r="L331" s="15"/>
      <c r="P331" s="15"/>
      <c r="Q331" s="12"/>
      <c r="R331" s="50">
        <f>'[4]4-97RPT'!W42</f>
        <v>0</v>
      </c>
    </row>
    <row r="332" spans="1:18" ht="15.75">
      <c r="A332" s="13"/>
      <c r="B332" s="51"/>
      <c r="D332" s="50"/>
      <c r="E332" s="14"/>
      <c r="F332" s="15"/>
      <c r="G332" s="51"/>
      <c r="H332" s="12"/>
      <c r="I332" s="15"/>
      <c r="J332" s="51"/>
      <c r="K332" s="51"/>
      <c r="L332" s="15"/>
      <c r="P332" s="15"/>
      <c r="Q332" s="12"/>
      <c r="R332" s="50"/>
    </row>
    <row r="333" spans="1:18" ht="15.75">
      <c r="A333" s="13"/>
      <c r="B333" s="51"/>
      <c r="D333" s="50"/>
      <c r="E333" s="14"/>
      <c r="F333" s="15"/>
      <c r="G333" s="51"/>
      <c r="H333" s="12"/>
      <c r="I333" s="15"/>
      <c r="J333" s="51"/>
      <c r="K333" s="51"/>
      <c r="L333" s="15"/>
      <c r="P333" s="15"/>
      <c r="Q333" s="12"/>
      <c r="R333" s="50"/>
    </row>
    <row r="334" spans="2:18" ht="15.75">
      <c r="B334" s="51"/>
      <c r="D334" s="50"/>
      <c r="E334" s="14"/>
      <c r="F334" s="15"/>
      <c r="G334" s="51"/>
      <c r="H334" s="12"/>
      <c r="I334" s="15"/>
      <c r="J334" s="51"/>
      <c r="K334" s="51"/>
      <c r="L334" s="15"/>
      <c r="P334" s="15"/>
      <c r="Q334" s="12"/>
      <c r="R334" s="50"/>
    </row>
    <row r="335" spans="2:18" ht="15.75">
      <c r="B335" s="51"/>
      <c r="D335" s="50"/>
      <c r="E335" s="14"/>
      <c r="F335" s="15"/>
      <c r="G335" s="51"/>
      <c r="H335" s="12"/>
      <c r="I335" s="15"/>
      <c r="J335" s="51"/>
      <c r="K335" s="51"/>
      <c r="L335" s="15"/>
      <c r="P335" s="15"/>
      <c r="Q335" s="12"/>
      <c r="R335" s="50"/>
    </row>
    <row r="336" spans="2:18" ht="15.75">
      <c r="B336" s="51"/>
      <c r="D336" s="50"/>
      <c r="E336" s="14"/>
      <c r="F336" s="15"/>
      <c r="G336" s="51"/>
      <c r="H336" s="12"/>
      <c r="I336" s="15"/>
      <c r="J336" s="51"/>
      <c r="K336" s="51"/>
      <c r="L336" s="15"/>
      <c r="P336" s="15"/>
      <c r="Q336" s="12"/>
      <c r="R336" s="50"/>
    </row>
    <row r="337" spans="1:18" ht="15.75">
      <c r="A337" s="3" t="s">
        <v>75</v>
      </c>
      <c r="B337" s="51"/>
      <c r="D337" s="50"/>
      <c r="E337" s="14"/>
      <c r="F337" s="15"/>
      <c r="G337" s="51"/>
      <c r="H337" s="12"/>
      <c r="I337" s="15"/>
      <c r="J337" s="51"/>
      <c r="K337" s="51"/>
      <c r="L337" s="15"/>
      <c r="P337" s="15"/>
      <c r="Q337" s="12"/>
      <c r="R337" s="50"/>
    </row>
    <row r="338" spans="1:18" ht="15.75">
      <c r="A338" s="3" t="s">
        <v>96</v>
      </c>
      <c r="B338" s="51"/>
      <c r="D338" s="50"/>
      <c r="E338" s="14"/>
      <c r="F338" s="15"/>
      <c r="G338" s="51"/>
      <c r="H338" s="12"/>
      <c r="I338" s="15"/>
      <c r="J338" s="51"/>
      <c r="K338" s="51"/>
      <c r="L338" s="15"/>
      <c r="P338" s="15"/>
      <c r="Q338" s="12"/>
      <c r="R338" s="50"/>
    </row>
    <row r="339" spans="1:18" ht="15.75">
      <c r="A339" s="75"/>
      <c r="B339" s="51"/>
      <c r="D339" s="50"/>
      <c r="E339" s="14"/>
      <c r="F339" s="15"/>
      <c r="G339" s="51"/>
      <c r="H339" s="12"/>
      <c r="I339" s="15"/>
      <c r="J339" s="51"/>
      <c r="K339" s="51"/>
      <c r="L339" s="15"/>
      <c r="P339" s="15"/>
      <c r="Q339" s="12"/>
      <c r="R339" s="50"/>
    </row>
    <row r="340" spans="1:18" ht="15.75">
      <c r="A340" s="75"/>
      <c r="B340" s="51"/>
      <c r="D340" s="50"/>
      <c r="E340" s="14"/>
      <c r="F340" s="15"/>
      <c r="G340" s="51"/>
      <c r="H340" s="12"/>
      <c r="I340" s="15"/>
      <c r="J340" s="51"/>
      <c r="K340" s="51"/>
      <c r="L340" s="15"/>
      <c r="P340" s="15"/>
      <c r="Q340" s="12"/>
      <c r="R340" s="50"/>
    </row>
    <row r="341" spans="2:18" ht="15.75">
      <c r="B341" s="51"/>
      <c r="D341" s="50"/>
      <c r="E341" s="14"/>
      <c r="F341" s="15"/>
      <c r="G341" s="51"/>
      <c r="H341" s="12"/>
      <c r="I341" s="15"/>
      <c r="J341" s="51"/>
      <c r="K341" s="51"/>
      <c r="L341" s="15"/>
      <c r="P341" s="15"/>
      <c r="Q341" s="12"/>
      <c r="R341" s="50"/>
    </row>
    <row r="342" spans="2:18" ht="15.75">
      <c r="B342" s="51"/>
      <c r="D342" s="50"/>
      <c r="E342" s="14"/>
      <c r="F342" s="15"/>
      <c r="G342" s="51"/>
      <c r="H342" s="12"/>
      <c r="I342" s="15"/>
      <c r="J342" s="51"/>
      <c r="K342" s="51"/>
      <c r="L342" s="15"/>
      <c r="P342" s="15"/>
      <c r="Q342" s="12"/>
      <c r="R342" s="50"/>
    </row>
    <row r="343" spans="2:18" ht="15.75">
      <c r="B343" s="51"/>
      <c r="D343" s="50"/>
      <c r="E343" s="14"/>
      <c r="F343" s="15"/>
      <c r="G343" s="51"/>
      <c r="H343" s="12"/>
      <c r="I343" s="15"/>
      <c r="J343" s="51"/>
      <c r="K343" s="51"/>
      <c r="L343" s="15"/>
      <c r="P343" s="15"/>
      <c r="Q343" s="12"/>
      <c r="R343" s="50"/>
    </row>
    <row r="344" spans="2:18" ht="15.75">
      <c r="B344" s="51"/>
      <c r="D344" s="50"/>
      <c r="E344" s="14"/>
      <c r="F344" s="15"/>
      <c r="G344" s="51"/>
      <c r="H344" s="12"/>
      <c r="I344" s="15"/>
      <c r="J344" s="51"/>
      <c r="K344" s="51"/>
      <c r="L344" s="15"/>
      <c r="P344" s="15"/>
      <c r="Q344" s="12"/>
      <c r="R344" s="50"/>
    </row>
    <row r="345" spans="2:18" ht="15.75">
      <c r="B345" s="51"/>
      <c r="D345" s="50"/>
      <c r="E345" s="14"/>
      <c r="F345" s="15"/>
      <c r="G345" s="51"/>
      <c r="H345" s="12"/>
      <c r="I345" s="15"/>
      <c r="J345" s="51"/>
      <c r="K345" s="51"/>
      <c r="L345" s="15"/>
      <c r="P345" s="15"/>
      <c r="Q345" s="12"/>
      <c r="R345" s="50"/>
    </row>
    <row r="346" spans="2:18" ht="15.75">
      <c r="B346" s="51"/>
      <c r="D346" s="50"/>
      <c r="E346" s="14"/>
      <c r="F346" s="15"/>
      <c r="G346" s="51"/>
      <c r="H346" s="12"/>
      <c r="I346" s="15"/>
      <c r="J346" s="51"/>
      <c r="K346" s="51"/>
      <c r="L346" s="15"/>
      <c r="P346" s="15"/>
      <c r="Q346" s="12"/>
      <c r="R346" s="50"/>
    </row>
    <row r="347" spans="1:18" ht="18">
      <c r="A347" s="77">
        <v>2</v>
      </c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50"/>
    </row>
    <row r="348" spans="1:17" ht="20.25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</row>
    <row r="349" spans="1:17" ht="20.25">
      <c r="A349" s="79" t="s">
        <v>53</v>
      </c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</row>
    <row r="350" spans="1:17" ht="20.25">
      <c r="A350" s="79" t="str">
        <f>$A$3</f>
        <v>FINANCIAL STATUS AS OF NOVEMBER 30, 2007</v>
      </c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</row>
    <row r="351" spans="1:8" ht="15.75">
      <c r="A351" s="4"/>
      <c r="H351" s="68" t="str">
        <f>$H$4</f>
        <v>SFY 2007-08</v>
      </c>
    </row>
    <row r="352" spans="2:16" ht="15.75">
      <c r="B352" s="6">
        <v>-1</v>
      </c>
      <c r="C352" s="7"/>
      <c r="D352" s="6">
        <v>-2</v>
      </c>
      <c r="E352" s="6"/>
      <c r="F352" s="6">
        <v>-3</v>
      </c>
      <c r="G352" s="6">
        <v>-4</v>
      </c>
      <c r="H352" s="7"/>
      <c r="I352" s="6">
        <v>-5</v>
      </c>
      <c r="J352" s="6">
        <v>-6</v>
      </c>
      <c r="K352" s="6"/>
      <c r="L352" s="6">
        <v>-7</v>
      </c>
      <c r="M352" s="7"/>
      <c r="N352" s="38">
        <v>-8</v>
      </c>
      <c r="O352" s="7"/>
      <c r="P352" s="6">
        <v>-9</v>
      </c>
    </row>
    <row r="353" ht="15.75">
      <c r="P353" s="8" t="s">
        <v>0</v>
      </c>
    </row>
    <row r="354" spans="6:16" ht="15.75">
      <c r="F354" s="8" t="s">
        <v>0</v>
      </c>
      <c r="G354" s="8" t="s">
        <v>1</v>
      </c>
      <c r="I354" s="8" t="s">
        <v>2</v>
      </c>
      <c r="J354" s="8" t="s">
        <v>3</v>
      </c>
      <c r="K354" s="8"/>
      <c r="L354" s="8" t="str">
        <f>$L$7</f>
        <v>2007-2008</v>
      </c>
      <c r="N354" s="39" t="s">
        <v>2</v>
      </c>
      <c r="P354" s="8" t="s">
        <v>2</v>
      </c>
    </row>
    <row r="355" spans="2:16" ht="15.75">
      <c r="B355" s="8" t="s">
        <v>4</v>
      </c>
      <c r="D355" s="8" t="str">
        <f>$D$8</f>
        <v>2007-2008</v>
      </c>
      <c r="E355" s="8"/>
      <c r="F355" s="8" t="s">
        <v>2</v>
      </c>
      <c r="G355" s="8" t="s">
        <v>5</v>
      </c>
      <c r="I355" s="8" t="s">
        <v>5</v>
      </c>
      <c r="J355" s="8" t="s">
        <v>5</v>
      </c>
      <c r="K355" s="8"/>
      <c r="L355" s="8" t="s">
        <v>2</v>
      </c>
      <c r="N355" s="39" t="s">
        <v>46</v>
      </c>
      <c r="P355" s="8" t="s">
        <v>6</v>
      </c>
    </row>
    <row r="356" spans="2:16" ht="15.75">
      <c r="B356" s="8" t="s">
        <v>7</v>
      </c>
      <c r="D356" s="8" t="s">
        <v>8</v>
      </c>
      <c r="E356" s="8"/>
      <c r="F356" s="8" t="s">
        <v>9</v>
      </c>
      <c r="G356" s="8" t="s">
        <v>10</v>
      </c>
      <c r="I356" s="8" t="s">
        <v>36</v>
      </c>
      <c r="J356" s="8" t="s">
        <v>11</v>
      </c>
      <c r="K356" s="8"/>
      <c r="L356" s="8" t="s">
        <v>68</v>
      </c>
      <c r="N356" s="39" t="s">
        <v>6</v>
      </c>
      <c r="P356" s="8" t="s">
        <v>40</v>
      </c>
    </row>
    <row r="357" spans="2:16" ht="15.75">
      <c r="B357" s="9" t="str">
        <f>$B$10</f>
        <v>on 4/1/07</v>
      </c>
      <c r="D357" s="9" t="s">
        <v>9</v>
      </c>
      <c r="E357" s="9"/>
      <c r="F357" s="9" t="str">
        <f>$F$10</f>
        <v>2007-2008</v>
      </c>
      <c r="G357" s="62">
        <f>$G$10</f>
        <v>39416</v>
      </c>
      <c r="H357" s="29"/>
      <c r="I357" s="9" t="s">
        <v>37</v>
      </c>
      <c r="J357" s="9" t="s">
        <v>2</v>
      </c>
      <c r="K357" s="9"/>
      <c r="L357" s="9" t="s">
        <v>5</v>
      </c>
      <c r="M357" s="29"/>
      <c r="N357" s="40" t="str">
        <f>$N$10</f>
        <v>at 3/31/08</v>
      </c>
      <c r="P357" s="9" t="s">
        <v>37</v>
      </c>
    </row>
    <row r="358" ht="15.75">
      <c r="N358" s="41"/>
    </row>
    <row r="359" spans="1:16" ht="18">
      <c r="A359" s="10" t="s">
        <v>12</v>
      </c>
      <c r="B359" s="12"/>
      <c r="D359" s="11"/>
      <c r="E359" s="12"/>
      <c r="G359" s="12"/>
      <c r="H359" s="12"/>
      <c r="I359" s="12"/>
      <c r="J359" s="12"/>
      <c r="K359" s="12"/>
      <c r="L359" s="12"/>
      <c r="M359" s="12"/>
      <c r="N359" s="22"/>
      <c r="O359" s="12"/>
      <c r="P359" s="11"/>
    </row>
    <row r="360" spans="1:18" ht="15.75">
      <c r="A360" s="13" t="s">
        <v>13</v>
      </c>
      <c r="B360" s="12">
        <f>B13+B69+B127+B183+B244+B302</f>
        <v>33610600</v>
      </c>
      <c r="C360" s="12"/>
      <c r="D360" s="16"/>
      <c r="E360" s="15"/>
      <c r="F360" s="12">
        <f>F13+F69+F127+F183+F244+F302</f>
        <v>33610600</v>
      </c>
      <c r="G360" s="15">
        <f>G13+G69+G127+G183+G244+G302</f>
        <v>19046232.73</v>
      </c>
      <c r="H360" s="12"/>
      <c r="I360" s="15">
        <f>I13+I69+I127+I183+I244+I302</f>
        <v>14564367.27</v>
      </c>
      <c r="J360" s="15">
        <f>I360+G360</f>
        <v>33610600</v>
      </c>
      <c r="K360" s="15"/>
      <c r="L360" s="15">
        <f>L13+L69+L127+L183+L244+L302</f>
        <v>0</v>
      </c>
      <c r="M360" s="12"/>
      <c r="N360" s="15">
        <f>N13+N69+N127+N183+N244+N302</f>
        <v>0</v>
      </c>
      <c r="O360" s="12"/>
      <c r="P360" s="16"/>
      <c r="Q360" s="12"/>
      <c r="R360" s="12"/>
    </row>
    <row r="361" spans="1:18" ht="15.75">
      <c r="A361" s="13" t="s">
        <v>14</v>
      </c>
      <c r="B361" s="12">
        <f>B14+B70+B128+B184+B245+B303+B129</f>
        <v>24380400</v>
      </c>
      <c r="C361" s="72"/>
      <c r="D361" s="18"/>
      <c r="E361" s="21"/>
      <c r="F361" s="12">
        <f>F14+F70+F128+F184+F245+F303+F129+1</f>
        <v>24380401</v>
      </c>
      <c r="G361" s="21">
        <f>G14+G70+SUM(G128:G129)+G184+G245+G303</f>
        <v>10359160.870000001</v>
      </c>
      <c r="H361" s="12"/>
      <c r="I361" s="12">
        <f>I14+I70+I128+I184+I245+I303+I129+1</f>
        <v>14021240.129999999</v>
      </c>
      <c r="J361" s="12">
        <f>J14+J70+J128+J184+J245+J303+J129+1</f>
        <v>24380401</v>
      </c>
      <c r="K361" s="21"/>
      <c r="L361" s="12">
        <f>L14+L70+L128+L184+L245+L303+L129</f>
        <v>0</v>
      </c>
      <c r="M361" s="12"/>
      <c r="N361" s="12">
        <f>N14+N70+N128+N184+N245+N303+N129</f>
        <v>0</v>
      </c>
      <c r="O361" s="12"/>
      <c r="P361" s="18"/>
      <c r="Q361" s="12"/>
      <c r="R361" s="12"/>
    </row>
    <row r="362" spans="1:18" ht="15.75">
      <c r="A362" s="19"/>
      <c r="B362" s="12"/>
      <c r="C362" s="12"/>
      <c r="D362" s="16"/>
      <c r="E362" s="15"/>
      <c r="F362" s="15"/>
      <c r="G362" s="15"/>
      <c r="H362" s="12"/>
      <c r="I362" s="15"/>
      <c r="J362" s="15"/>
      <c r="K362" s="15"/>
      <c r="L362" s="36"/>
      <c r="M362" s="12"/>
      <c r="N362" s="12"/>
      <c r="O362" s="12"/>
      <c r="P362" s="16"/>
      <c r="Q362" s="12"/>
      <c r="R362" s="12"/>
    </row>
    <row r="363" spans="1:18" ht="15.75">
      <c r="A363" s="3" t="s">
        <v>54</v>
      </c>
      <c r="B363" s="23">
        <f>B29</f>
        <v>1900000</v>
      </c>
      <c r="C363" s="72"/>
      <c r="D363" s="18"/>
      <c r="E363" s="21"/>
      <c r="F363" s="70">
        <f>F29</f>
        <v>1900000</v>
      </c>
      <c r="G363" s="70">
        <f>G29</f>
        <v>1710000</v>
      </c>
      <c r="H363" s="70"/>
      <c r="I363" s="70">
        <f>I29</f>
        <v>190000</v>
      </c>
      <c r="J363" s="70">
        <f>J29</f>
        <v>1900000</v>
      </c>
      <c r="K363" s="70"/>
      <c r="L363" s="70">
        <f>L29</f>
        <v>0</v>
      </c>
      <c r="M363" s="23"/>
      <c r="N363" s="70">
        <f>N29</f>
        <v>0</v>
      </c>
      <c r="O363" s="22"/>
      <c r="P363" s="18"/>
      <c r="Q363" s="12"/>
      <c r="R363" s="12"/>
    </row>
    <row r="364" spans="1:18" ht="15.75">
      <c r="A364" s="19" t="s">
        <v>55</v>
      </c>
      <c r="B364" s="12">
        <f>SUM(B360:B363)</f>
        <v>59891000</v>
      </c>
      <c r="C364" s="12"/>
      <c r="D364" s="11"/>
      <c r="E364" s="12"/>
      <c r="F364" s="12">
        <f>SUM(F360:F363)</f>
        <v>59891001</v>
      </c>
      <c r="G364" s="12">
        <f>SUM(G360:G363)</f>
        <v>31115393.6</v>
      </c>
      <c r="H364" s="12"/>
      <c r="I364" s="12">
        <f>SUM(I360:I363)</f>
        <v>28775607.4</v>
      </c>
      <c r="J364" s="12">
        <f>SUM(J360:J363)</f>
        <v>59891001</v>
      </c>
      <c r="K364" s="12"/>
      <c r="L364" s="12">
        <f>SUM(L360:L363)</f>
        <v>0</v>
      </c>
      <c r="M364" s="63"/>
      <c r="N364" s="12">
        <f>SUM(N360:N363)</f>
        <v>0</v>
      </c>
      <c r="O364" s="63"/>
      <c r="P364" s="11"/>
      <c r="Q364" s="12"/>
      <c r="R364" s="12"/>
    </row>
    <row r="365" spans="2:18" ht="15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63"/>
      <c r="M365" s="12"/>
      <c r="N365" s="12"/>
      <c r="O365" s="12"/>
      <c r="P365" s="12"/>
      <c r="Q365" s="12"/>
      <c r="R365" s="12"/>
    </row>
    <row r="366" ht="15.75">
      <c r="R366" s="12"/>
    </row>
    <row r="367" spans="1:18" ht="15.75">
      <c r="A367" s="3" t="s">
        <v>42</v>
      </c>
      <c r="R367" s="12"/>
    </row>
    <row r="368" ht="15.75">
      <c r="R368" s="12"/>
    </row>
    <row r="369" ht="15.75">
      <c r="R369" s="12"/>
    </row>
    <row r="370" ht="15.75">
      <c r="R370" s="12"/>
    </row>
    <row r="371" spans="1:18" ht="15.75">
      <c r="A371" s="3" t="s">
        <v>42</v>
      </c>
      <c r="R371" s="12"/>
    </row>
    <row r="372" spans="1:18" ht="18">
      <c r="A372" s="20" t="s">
        <v>20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63"/>
      <c r="M372" s="12"/>
      <c r="N372" s="12"/>
      <c r="O372" s="12"/>
      <c r="P372" s="12"/>
      <c r="Q372" s="12"/>
      <c r="R372" s="12"/>
    </row>
    <row r="373" spans="1:18" ht="15.75">
      <c r="A373" s="19" t="s">
        <v>67</v>
      </c>
      <c r="B373" s="21">
        <f>SUM(B23)+SUM(B93:B95)+SUM(B149:B154)+SUM(B213:B222)+SUM(B259)+SUM(B325:B329)</f>
        <v>74602885</v>
      </c>
      <c r="C373" s="21"/>
      <c r="D373" s="21">
        <f>SUM(D23)+SUM(D93:D95)+SUM(D149:D154)+SUM(D213:D222)+SUM(D259)+SUM(D325:D329)</f>
        <v>159975051</v>
      </c>
      <c r="E373" s="21"/>
      <c r="F373" s="21">
        <f>SUM(F23)+SUM(F93:F95)+SUM(F149:F154)+SUM(F213:F222)+SUM(F259)+SUM(F325:F329)</f>
        <v>234577936</v>
      </c>
      <c r="G373" s="21">
        <f>SUM(G23)+SUM(G93:G95)+SUM(G149:G154)+SUM(G213:G222)+SUM(G259)+SUM(G325:G329)</f>
        <v>112173061</v>
      </c>
      <c r="H373" s="21"/>
      <c r="I373" s="21">
        <f>SUM(I23)+SUM(I93:I95)+SUM(I149:I154)+SUM(I213:I222)+SUM(I259)+SUM(I325:I329)</f>
        <v>74698781</v>
      </c>
      <c r="J373" s="21">
        <f>SUM(J23)+SUM(J93:J95)+SUM(J149:J154)+SUM(J213:J222)+SUM(J259)+SUM(J325:J329)</f>
        <v>186871842</v>
      </c>
      <c r="K373" s="21"/>
      <c r="L373" s="21">
        <f>SUM(L23)+SUM(L93:L95)+SUM(L149:L154)+SUM(L213:L222)+SUM(L259)+SUM(L325:L329)</f>
        <v>-26896791</v>
      </c>
      <c r="M373" s="21"/>
      <c r="N373" s="21">
        <f>SUM(N23)+SUM(N93:N95)+SUM(N149:N154)+SUM(N213:N222)+SUM(N259)+SUM(N325:N329)</f>
        <v>3365893</v>
      </c>
      <c r="O373" s="21"/>
      <c r="P373" s="21">
        <f>SUM(P23)+SUM(P93:P95)+SUM(P149:P154)+SUM(P213:P222)+SUM(P259)+SUM(P325:P329)</f>
        <v>47706094</v>
      </c>
      <c r="Q373" s="21"/>
      <c r="R373" s="21">
        <f>SUM(R23)+SUM(R93:R95)+SUM(R149:R154)+SUM(R213:R222)+SUM(R259)+SUM(R325:R329)</f>
        <v>-10262684</v>
      </c>
    </row>
    <row r="374" spans="2:18" ht="15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64"/>
      <c r="M374" s="22"/>
      <c r="N374" s="22"/>
      <c r="O374" s="22"/>
      <c r="P374" s="22"/>
      <c r="Q374" s="22"/>
      <c r="R374" s="12"/>
    </row>
    <row r="375" spans="1:18" ht="15.75">
      <c r="A375" s="19"/>
      <c r="B375" s="15"/>
      <c r="C375" s="12"/>
      <c r="D375" s="15"/>
      <c r="E375" s="15"/>
      <c r="F375" s="15"/>
      <c r="G375" s="15"/>
      <c r="H375" s="12"/>
      <c r="I375" s="15"/>
      <c r="J375" s="15"/>
      <c r="K375" s="15"/>
      <c r="L375" s="36"/>
      <c r="M375" s="12"/>
      <c r="N375" s="12"/>
      <c r="O375" s="12"/>
      <c r="P375" s="15"/>
      <c r="Q375" s="12"/>
      <c r="R375" s="12"/>
    </row>
    <row r="376" spans="2:18" ht="15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2:18" ht="15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2:18" ht="15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2:18" ht="15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1"/>
      <c r="M379" s="11"/>
      <c r="N379" s="11"/>
      <c r="O379" s="11"/>
      <c r="P379" s="12"/>
      <c r="Q379" s="12"/>
      <c r="R379" s="12"/>
    </row>
    <row r="380" spans="1:18" ht="18">
      <c r="A380" s="10" t="s">
        <v>16</v>
      </c>
      <c r="B380" s="11"/>
      <c r="C380" s="11"/>
      <c r="D380" s="11"/>
      <c r="E380" s="11"/>
      <c r="F380" s="12"/>
      <c r="G380" s="12"/>
      <c r="H380" s="12"/>
      <c r="I380" s="12"/>
      <c r="J380" s="12"/>
      <c r="K380" s="12"/>
      <c r="L380" s="11"/>
      <c r="M380" s="11"/>
      <c r="N380" s="11"/>
      <c r="O380" s="11"/>
      <c r="P380" s="12"/>
      <c r="Q380" s="12"/>
      <c r="R380" s="12"/>
    </row>
    <row r="381" spans="1:18" ht="15.75">
      <c r="A381" s="13" t="s">
        <v>13</v>
      </c>
      <c r="B381" s="11"/>
      <c r="C381" s="11"/>
      <c r="D381" s="11"/>
      <c r="E381" s="11"/>
      <c r="F381" s="15">
        <f aca="true" t="shared" si="0" ref="F381:G383">F33+F39+F80+F86+F136+F142+F190+F196+F202+F251+F312+F318</f>
        <v>72014254</v>
      </c>
      <c r="G381" s="15">
        <f t="shared" si="0"/>
        <v>6043472.21</v>
      </c>
      <c r="H381" s="12"/>
      <c r="I381" s="15">
        <f aca="true" t="shared" si="1" ref="I381:J383">I33+I39+I80+I86+I136+I142+I190+I196+I202+I251+I312+I318</f>
        <v>65970781.79</v>
      </c>
      <c r="J381" s="15">
        <f t="shared" si="1"/>
        <v>72014254</v>
      </c>
      <c r="K381" s="15"/>
      <c r="L381" s="11"/>
      <c r="M381" s="11"/>
      <c r="N381" s="11"/>
      <c r="O381" s="11"/>
      <c r="P381" s="15">
        <f>P33+P39+P80+P86+P136+P142+P190+P196+P202+P251+P312+P318</f>
        <v>0</v>
      </c>
      <c r="Q381" s="12"/>
      <c r="R381" s="15">
        <f>R33+R39+R80+R86+R136+R142+R190+R196+R202+R251+R312+R318</f>
        <v>0</v>
      </c>
    </row>
    <row r="382" spans="1:18" ht="15.75">
      <c r="A382" s="13" t="s">
        <v>14</v>
      </c>
      <c r="B382" s="11"/>
      <c r="C382" s="11"/>
      <c r="D382" s="11"/>
      <c r="E382" s="11"/>
      <c r="F382" s="15">
        <f t="shared" si="0"/>
        <v>59057778</v>
      </c>
      <c r="G382" s="15">
        <f t="shared" si="0"/>
        <v>690737</v>
      </c>
      <c r="H382" s="15"/>
      <c r="I382" s="15">
        <f t="shared" si="1"/>
        <v>58367041</v>
      </c>
      <c r="J382" s="15">
        <f t="shared" si="1"/>
        <v>59057778</v>
      </c>
      <c r="K382" s="15"/>
      <c r="L382" s="11"/>
      <c r="M382" s="11"/>
      <c r="N382" s="11"/>
      <c r="O382" s="11"/>
      <c r="P382" s="15">
        <f>P34+P40+P81+P87+P137+P143+P191+P197+P203+P252+P313+P319</f>
        <v>0</v>
      </c>
      <c r="Q382" s="12"/>
      <c r="R382" s="15">
        <f>R34+R40+R81+R87+R137+R143+R191+R197+R203+R252+R313+R319</f>
        <v>0</v>
      </c>
    </row>
    <row r="383" spans="1:18" ht="15.75">
      <c r="A383" s="13" t="s">
        <v>18</v>
      </c>
      <c r="B383" s="11"/>
      <c r="C383" s="11"/>
      <c r="D383" s="11"/>
      <c r="E383" s="11"/>
      <c r="F383" s="27">
        <f t="shared" si="0"/>
        <v>49771329</v>
      </c>
      <c r="G383" s="27">
        <f t="shared" si="0"/>
        <v>0</v>
      </c>
      <c r="H383" s="27"/>
      <c r="I383" s="27">
        <f t="shared" si="1"/>
        <v>49771329</v>
      </c>
      <c r="J383" s="27">
        <f t="shared" si="1"/>
        <v>49771329</v>
      </c>
      <c r="K383" s="21"/>
      <c r="L383" s="11"/>
      <c r="M383" s="11"/>
      <c r="N383" s="11"/>
      <c r="O383" s="11"/>
      <c r="P383" s="27">
        <f>P35+P41+P82+P88+P138+P144+P192+P198+P204+P253+P314+P320</f>
        <v>0</v>
      </c>
      <c r="Q383" s="12"/>
      <c r="R383" s="27">
        <f>R35+R41+R82+R88+R138+R144+R192+R198+R204+R253+R314+R320</f>
        <v>0</v>
      </c>
    </row>
    <row r="384" spans="1:18" ht="15.75">
      <c r="A384" s="19" t="s">
        <v>15</v>
      </c>
      <c r="B384" s="11"/>
      <c r="C384" s="11"/>
      <c r="D384" s="11"/>
      <c r="E384" s="11"/>
      <c r="F384" s="21">
        <f>F383+F382+F381</f>
        <v>180843361</v>
      </c>
      <c r="G384" s="21">
        <f>SUM(G381:G383)</f>
        <v>6734209.21</v>
      </c>
      <c r="H384" s="12"/>
      <c r="I384" s="21">
        <f>SUM(I381:I383)</f>
        <v>174109151.79</v>
      </c>
      <c r="J384" s="21">
        <f>SUM(J381:J383)</f>
        <v>180843361</v>
      </c>
      <c r="K384" s="21"/>
      <c r="L384" s="11"/>
      <c r="M384" s="11"/>
      <c r="N384" s="11"/>
      <c r="O384" s="11"/>
      <c r="P384" s="21">
        <f>P36+P42+P83+P89+P139+P145+P193+P199+P205+P254+P315+P321</f>
        <v>0</v>
      </c>
      <c r="Q384" s="12"/>
      <c r="R384" s="21">
        <f>R36+R42+R83+R89+R139+R145+R193+R199+R205+R254+R315+R321</f>
        <v>0</v>
      </c>
    </row>
    <row r="385" spans="2:15" ht="15.75">
      <c r="B385" s="11"/>
      <c r="C385" s="11"/>
      <c r="D385" s="11"/>
      <c r="E385" s="11"/>
      <c r="F385" s="12"/>
      <c r="L385" s="11"/>
      <c r="M385" s="11"/>
      <c r="N385" s="11"/>
      <c r="O385" s="11"/>
    </row>
    <row r="404" ht="15.75">
      <c r="A404" s="13"/>
    </row>
    <row r="405" spans="1:17" ht="18">
      <c r="A405" s="77">
        <v>1</v>
      </c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</row>
  </sheetData>
  <sheetProtection/>
  <mergeCells count="28">
    <mergeCell ref="A231:P231"/>
    <mergeCell ref="A290:P290"/>
    <mergeCell ref="A291:P291"/>
    <mergeCell ref="A292:P292"/>
    <mergeCell ref="A232:P232"/>
    <mergeCell ref="A234:P234"/>
    <mergeCell ref="A233:P233"/>
    <mergeCell ref="A1:P1"/>
    <mergeCell ref="A2:P2"/>
    <mergeCell ref="A57:P57"/>
    <mergeCell ref="A3:P3"/>
    <mergeCell ref="A56:P56"/>
    <mergeCell ref="A173:P173"/>
    <mergeCell ref="A116:P116"/>
    <mergeCell ref="A58:P58"/>
    <mergeCell ref="A59:P59"/>
    <mergeCell ref="A115:P115"/>
    <mergeCell ref="A171:P171"/>
    <mergeCell ref="A172:P172"/>
    <mergeCell ref="A117:P117"/>
    <mergeCell ref="A170:P170"/>
    <mergeCell ref="A114:P114"/>
    <mergeCell ref="A405:Q405"/>
    <mergeCell ref="A349:Q349"/>
    <mergeCell ref="A347:Q347"/>
    <mergeCell ref="A289:Q289"/>
    <mergeCell ref="A348:Q348"/>
    <mergeCell ref="A350:Q350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6" max="16" man="1"/>
    <brk id="114" max="255" man="1"/>
    <brk id="170" max="15" man="1"/>
    <brk id="231" max="15" man="1"/>
    <brk id="289" max="255" man="1"/>
    <brk id="347" max="15" man="1"/>
  </rowBreaks>
  <ignoredErrors>
    <ignoredError sqref="G13:G15 G20 G22:G42 B13:B15 D20 B20 B22 P25 F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2007-12-03T18:16:13Z</cp:lastPrinted>
  <dcterms:created xsi:type="dcterms:W3CDTF">1997-08-26T11:57:27Z</dcterms:created>
  <dcterms:modified xsi:type="dcterms:W3CDTF">2007-12-07T18:57:14Z</dcterms:modified>
  <cp:category/>
  <cp:version/>
  <cp:contentType/>
  <cp:contentStatus/>
</cp:coreProperties>
</file>