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egression_Int" localSheetId="0" hidden="1">1</definedName>
    <definedName name="_xlnm.Print_Area" localSheetId="0">'Summary'!$A$1:$Q$405</definedName>
    <definedName name="Print_Area_MI">'Summary'!$A$1:$P$347</definedName>
    <definedName name="TITLE1">'Summary'!$B$117:$G$118</definedName>
    <definedName name="TITLE2">'Summary'!$A$290:$P$291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<sst xmlns="http://schemas.openxmlformats.org/spreadsheetml/2006/main" count="426" uniqueCount="106">
  <si>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</si>
  <si>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</si>
  <si>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</si>
  <si>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</si>
  <si>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</si>
  <si>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</si>
  <si>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</si>
  <si>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</si>
  <si>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</si>
  <si>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</si>
  <si>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</si>
  <si>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</si>
  <si>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</si>
  <si>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</si>
  <si>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</si>
  <si>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</si>
  <si>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</si>
  <si>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</si>
  <si>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</si>
  <si>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</si>
  <si>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</si>
  <si>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</si>
  <si>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</si>
  <si>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</si>
  <si>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</si>
  <si>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</si>
  <si>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</si>
  <si>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</si>
  <si>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</si>
  <si>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</si>
  <si>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</si>
  <si>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 xml:space="preserve">  Batavia Intermediate Care </t>
  </si>
  <si>
    <t xml:space="preserve">   Facility</t>
  </si>
  <si>
    <t>OFFICE OF MANAGEMENT SERVICES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</si>
  <si>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</si>
  <si>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</si>
  <si>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</si>
  <si>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</si>
  <si>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</si>
  <si>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</si>
  <si>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</si>
  <si>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</si>
  <si>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</si>
  <si>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</si>
  <si>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 xml:space="preserve">    Nonpersonal Service- Regular</t>
  </si>
  <si>
    <t xml:space="preserve">    Nonpersonal Service- Tenured Teacher</t>
  </si>
  <si>
    <t>(a)</t>
  </si>
  <si>
    <t xml:space="preserve">     Hearings  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</si>
  <si>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</si>
  <si>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</si>
  <si>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</si>
  <si>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</si>
  <si>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Revenue vs</t>
  </si>
  <si>
    <t>Structural</t>
  </si>
  <si>
    <t>2003-2004</t>
  </si>
  <si>
    <t xml:space="preserve">One </t>
  </si>
  <si>
    <t>Time</t>
  </si>
  <si>
    <t>Adjustment</t>
  </si>
  <si>
    <t>SFY 03-04</t>
  </si>
  <si>
    <t xml:space="preserve">   (GED) </t>
  </si>
  <si>
    <t>at 3/31/04</t>
  </si>
  <si>
    <t>One</t>
  </si>
  <si>
    <t>(a)  This balance represents a pre-existing structural deficit resulting from the failure of other State agencies to pay fees prior to 1996-97 ($350,311) and inadequate fee revenues from 1987 through 1996</t>
  </si>
  <si>
    <t xml:space="preserve">        ($1,560,375).  SED has asked the Division of the Budget to forgive this debt. SED will continue to try and collect these fees until such time as the debt is forgiven. </t>
  </si>
  <si>
    <t>(b)  Excludes endowment funds.</t>
  </si>
  <si>
    <t>(a)  Includes the foreign and out-of-state medical school evaluation program.</t>
  </si>
  <si>
    <t>(a)  This imbalance is the result of normal cash flow and the use of prior year funds to meet current year one-time obligations.</t>
  </si>
  <si>
    <t xml:space="preserve">  Office of the Professions (a)</t>
  </si>
  <si>
    <t>(b)</t>
  </si>
  <si>
    <t>(e)</t>
  </si>
  <si>
    <t>(c)</t>
  </si>
  <si>
    <t>(d)</t>
  </si>
  <si>
    <t xml:space="preserve">Regents Accreditation of </t>
  </si>
  <si>
    <t>(a)  Includes $150,000 for tenured teacher hearings.</t>
  </si>
  <si>
    <t>DEPARTMENT GRAND TOTALS</t>
  </si>
  <si>
    <t xml:space="preserve">    Other Retirement Systems</t>
  </si>
  <si>
    <t xml:space="preserve">Subtotal </t>
  </si>
  <si>
    <t>on 4/1/03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</si>
  <si>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</si>
  <si>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</si>
  <si>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</si>
  <si>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</si>
  <si>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</si>
  <si>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</si>
  <si>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</si>
  <si>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</si>
  <si>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</si>
  <si>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</si>
  <si>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</si>
  <si>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>Records Management Program - Bad Debt</t>
  </si>
  <si>
    <t>(c)  Revenue based on a three year average.</t>
  </si>
  <si>
    <t>(f)</t>
  </si>
  <si>
    <t>(b)  Includes revenue of $2.2 million to be transferred to the Department of Health.</t>
  </si>
  <si>
    <t xml:space="preserve">  Teacher Education Programs</t>
  </si>
  <si>
    <t>(g)</t>
  </si>
  <si>
    <t xml:space="preserve">    Cost Recovery Account</t>
  </si>
  <si>
    <t>(d)  Includes a $5 million transfer to the General Fund.</t>
  </si>
  <si>
    <t>(e)  This imbalance is the result $1,667,000 in one-time expenditures and a $5 million transfer to the General Fund.</t>
  </si>
  <si>
    <t>(g)  If all outstanding obligations were processed immediately, a balance of approximately $500,000 would remain.</t>
  </si>
  <si>
    <t>(a)  Includes the enacted 2003-04 State budget restoration of $5.1 million cut from the Executive budget for management efficiencies and streamlining, for a net reduction of $3 million in 2003-04.</t>
  </si>
  <si>
    <t xml:space="preserve">         These funds will be used to sustain Department-wide operations.</t>
  </si>
  <si>
    <t xml:space="preserve">    All Accounts                                                   Subtotal</t>
  </si>
  <si>
    <t>(b)  Reflects the projected level of expenditures through the end of the State fiscal year based upon year-to-date expenditures and prior year trends.</t>
  </si>
  <si>
    <t>(c)  Excludes $46,404 in prior year charges moved to the Culutral Education account that appropriately should have  been charged there in the first instance.</t>
  </si>
  <si>
    <t>(f)  This imbalance will be offset in 2004-2005 by increased fee revenue (new professions) or reduced program expenditures.</t>
  </si>
  <si>
    <t>FINANCIAL STATUS AS OF DECEMBER 31,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</si>
</sst>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</numFmts>
  <fonts count="12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Border="1" applyAlignment="1">
      <alignment horizontal="center"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Fill="1" applyAlignment="1">
      <alignment horizontal="right"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37" fontId="10" fillId="0" borderId="0" xfId="0" applyFont="1" applyFill="1" applyAlignment="1" applyProtection="1">
      <alignment horizontal="left"/>
      <protection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13" name="Line 13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24" name="Line 2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35" name="Line 38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46" name="Line 5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57" name="Line 68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68" name="Line 80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1" name="Line 104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347</xdr:row>
      <xdr:rowOff>0</xdr:rowOff>
    </xdr:from>
    <xdr:to>
      <xdr:col>6</xdr:col>
      <xdr:colOff>790575</xdr:colOff>
      <xdr:row>347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1180325"/>
          <a:ext cx="2676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3" name="Line 10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Individual%20Program%20Office%20Reports\OPE%20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3-2004\INDIVIDUAL%20PROGRAM%20AREA%20SHEETS\OCE%20-%20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3-2004\INDIVIDUAL%20PROGRAM%20AREA%20SHEETS\EMSC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3-2004\INDIVIDUAL%20PROGRAM%20AREA%20SHEETS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3-2004\INDIVIDUAL%20PROGRAM%20AREA%20SHEETS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3-2004\INDIVIDUAL%20PROGRAM%20AREA%20SHEETS\OP%20-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3-2004\INDIVIDUAL%20PROGRAM%20AREA%20SHEETS\OMS%20-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  <sheetName val="4-97RPT"/>
    </sheetNames>
    <sheetDataSet>
      <sheetData sheetId="0"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MFR before corrective actions"/>
      <sheetName val="details of federal programs"/>
    </sheetNames>
    <sheetDataSet>
      <sheetData sheetId="0">
        <row r="13">
          <cell r="C13">
            <v>0</v>
          </cell>
          <cell r="I13">
            <v>0</v>
          </cell>
        </row>
        <row r="14">
          <cell r="C14">
            <v>0</v>
          </cell>
          <cell r="I14">
            <v>0</v>
          </cell>
          <cell r="W14">
            <v>0</v>
          </cell>
        </row>
        <row r="15">
          <cell r="C15">
            <v>0</v>
          </cell>
          <cell r="I15">
            <v>0</v>
          </cell>
        </row>
        <row r="20">
          <cell r="G20">
            <v>3345462</v>
          </cell>
          <cell r="I20">
            <v>0</v>
          </cell>
        </row>
        <row r="21">
          <cell r="G21">
            <v>1153832</v>
          </cell>
          <cell r="I21">
            <v>0</v>
          </cell>
        </row>
        <row r="22">
          <cell r="G22">
            <v>1370943</v>
          </cell>
          <cell r="I22">
            <v>0</v>
          </cell>
        </row>
        <row r="23">
          <cell r="G23">
            <v>5870237</v>
          </cell>
          <cell r="I23">
            <v>0</v>
          </cell>
        </row>
        <row r="26">
          <cell r="G26">
            <v>48225</v>
          </cell>
          <cell r="I26">
            <v>0</v>
          </cell>
        </row>
        <row r="27">
          <cell r="G27">
            <v>0</v>
          </cell>
          <cell r="I27">
            <v>0</v>
          </cell>
        </row>
        <row r="28">
          <cell r="G28">
            <v>21802</v>
          </cell>
          <cell r="I28">
            <v>0</v>
          </cell>
        </row>
        <row r="29">
          <cell r="G29">
            <v>70027</v>
          </cell>
          <cell r="I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3453000</v>
          </cell>
          <cell r="I41">
            <v>2412385</v>
          </cell>
          <cell r="O41">
            <v>3453000</v>
          </cell>
          <cell r="W41">
            <v>0</v>
          </cell>
        </row>
        <row r="42">
          <cell r="C42">
            <v>1061527</v>
          </cell>
          <cell r="E42">
            <v>1250000</v>
          </cell>
          <cell r="I42">
            <v>571605</v>
          </cell>
          <cell r="O42">
            <v>1231600</v>
          </cell>
          <cell r="W42">
            <v>0</v>
          </cell>
        </row>
        <row r="43">
          <cell r="C43">
            <v>-1910686</v>
          </cell>
          <cell r="E43">
            <v>0</v>
          </cell>
          <cell r="I43">
            <v>0</v>
          </cell>
          <cell r="O43">
            <v>0</v>
          </cell>
          <cell r="W43">
            <v>0</v>
          </cell>
        </row>
        <row r="44">
          <cell r="C44">
            <v>0</v>
          </cell>
          <cell r="E44">
            <v>3500000</v>
          </cell>
          <cell r="I44">
            <v>2105567</v>
          </cell>
          <cell r="O44">
            <v>3000000</v>
          </cell>
          <cell r="W44">
            <v>0</v>
          </cell>
        </row>
        <row r="45">
          <cell r="C45">
            <v>221292</v>
          </cell>
          <cell r="E45">
            <v>1025000</v>
          </cell>
          <cell r="I45">
            <v>278382</v>
          </cell>
          <cell r="O45">
            <v>1000000</v>
          </cell>
          <cell r="W45">
            <v>0</v>
          </cell>
        </row>
        <row r="46">
          <cell r="C46">
            <v>96473</v>
          </cell>
          <cell r="E46">
            <v>34000</v>
          </cell>
          <cell r="I46">
            <v>-43959</v>
          </cell>
          <cell r="O46">
            <v>34000</v>
          </cell>
          <cell r="W46">
            <v>0</v>
          </cell>
        </row>
        <row r="47">
          <cell r="C47">
            <v>463862</v>
          </cell>
          <cell r="E47">
            <v>75000</v>
          </cell>
          <cell r="I47">
            <v>67697</v>
          </cell>
          <cell r="O47">
            <v>75000</v>
          </cell>
          <cell r="W47">
            <v>0</v>
          </cell>
        </row>
        <row r="48">
          <cell r="C48">
            <v>303606</v>
          </cell>
          <cell r="E48">
            <v>15140</v>
          </cell>
          <cell r="I48">
            <v>0</v>
          </cell>
          <cell r="O48">
            <v>155346</v>
          </cell>
          <cell r="W48">
            <v>-142346</v>
          </cell>
        </row>
        <row r="49">
          <cell r="C49">
            <v>270828</v>
          </cell>
          <cell r="E49">
            <v>807087</v>
          </cell>
          <cell r="I49">
            <v>249626</v>
          </cell>
          <cell r="O49">
            <v>740400</v>
          </cell>
          <cell r="W49">
            <v>-30000</v>
          </cell>
        </row>
        <row r="55">
          <cell r="C55">
            <v>349875</v>
          </cell>
          <cell r="E55">
            <v>31350000</v>
          </cell>
          <cell r="G55">
            <v>31699875</v>
          </cell>
          <cell r="I55">
            <v>18172479</v>
          </cell>
          <cell r="O55">
            <v>24235034</v>
          </cell>
          <cell r="W5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 2003"/>
      <sheetName val="Fund 261 &amp; 265"/>
      <sheetName val="Fund 267"/>
    </sheetNames>
    <sheetDataSet>
      <sheetData sheetId="0">
        <row r="13">
          <cell r="C13">
            <v>9788984</v>
          </cell>
          <cell r="I13">
            <v>8563204.74</v>
          </cell>
        </row>
        <row r="14">
          <cell r="C14">
            <v>7649762</v>
          </cell>
          <cell r="I14">
            <v>4116625.0999999996</v>
          </cell>
        </row>
        <row r="15">
          <cell r="C15">
            <v>17438746</v>
          </cell>
          <cell r="I15">
            <v>12679829.84</v>
          </cell>
        </row>
        <row r="24">
          <cell r="G24">
            <v>2579871</v>
          </cell>
          <cell r="I24">
            <v>182378.15999999997</v>
          </cell>
        </row>
        <row r="25">
          <cell r="G25">
            <v>2104555</v>
          </cell>
          <cell r="I25">
            <v>0</v>
          </cell>
        </row>
        <row r="26">
          <cell r="G26">
            <v>1889937</v>
          </cell>
          <cell r="I26">
            <v>377.23</v>
          </cell>
        </row>
        <row r="27">
          <cell r="G27">
            <v>6574363</v>
          </cell>
          <cell r="I27">
            <v>182755.38999999998</v>
          </cell>
        </row>
        <row r="30">
          <cell r="G30">
            <v>11641474</v>
          </cell>
          <cell r="I30">
            <v>5436193.96</v>
          </cell>
        </row>
        <row r="31">
          <cell r="G31">
            <v>32510913</v>
          </cell>
          <cell r="I31">
            <v>2619461.06</v>
          </cell>
        </row>
        <row r="32">
          <cell r="G32">
            <v>7026436</v>
          </cell>
          <cell r="I32">
            <v>51204.5</v>
          </cell>
        </row>
        <row r="33">
          <cell r="G33">
            <v>51178823</v>
          </cell>
          <cell r="I33">
            <v>8106859.52</v>
          </cell>
        </row>
        <row r="37">
          <cell r="C37">
            <v>131794</v>
          </cell>
          <cell r="E37">
            <v>677860</v>
          </cell>
          <cell r="I37">
            <v>524572.41</v>
          </cell>
          <cell r="O37">
            <v>764860</v>
          </cell>
          <cell r="W37">
            <v>-87000</v>
          </cell>
        </row>
        <row r="39">
          <cell r="C39">
            <v>218299</v>
          </cell>
          <cell r="E39">
            <v>200000</v>
          </cell>
          <cell r="I39">
            <v>184209.29</v>
          </cell>
          <cell r="O39">
            <v>200000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122888</v>
          </cell>
          <cell r="I13">
            <v>0</v>
          </cell>
        </row>
        <row r="14">
          <cell r="C14">
            <v>0</v>
          </cell>
          <cell r="I14">
            <v>0</v>
          </cell>
        </row>
        <row r="15">
          <cell r="C15">
            <v>122888</v>
          </cell>
          <cell r="I15">
            <v>0</v>
          </cell>
        </row>
        <row r="23">
          <cell r="G23">
            <v>38250000</v>
          </cell>
          <cell r="I23">
            <v>7456398</v>
          </cell>
        </row>
        <row r="24">
          <cell r="G24">
            <v>9250000</v>
          </cell>
          <cell r="I24">
            <v>376477</v>
          </cell>
        </row>
        <row r="25">
          <cell r="G25">
            <v>23083000</v>
          </cell>
          <cell r="I25">
            <v>157696</v>
          </cell>
        </row>
        <row r="26">
          <cell r="G26">
            <v>70583000</v>
          </cell>
          <cell r="I26">
            <v>7990571</v>
          </cell>
        </row>
        <row r="29">
          <cell r="G29">
            <v>8273691</v>
          </cell>
          <cell r="I29">
            <v>1354647</v>
          </cell>
        </row>
        <row r="30">
          <cell r="G30">
            <v>11622094</v>
          </cell>
          <cell r="I30">
            <v>191404</v>
          </cell>
        </row>
        <row r="31">
          <cell r="G31">
            <v>9587652</v>
          </cell>
          <cell r="I31">
            <v>1455793</v>
          </cell>
        </row>
        <row r="32">
          <cell r="G32">
            <v>29483437</v>
          </cell>
          <cell r="I32">
            <v>3001844</v>
          </cell>
        </row>
        <row r="36">
          <cell r="C36">
            <v>701095</v>
          </cell>
          <cell r="E36">
            <v>250000</v>
          </cell>
          <cell r="I36">
            <v>765367</v>
          </cell>
          <cell r="O36">
            <v>912000</v>
          </cell>
          <cell r="W36">
            <v>-662000</v>
          </cell>
        </row>
        <row r="38">
          <cell r="C38">
            <v>0</v>
          </cell>
          <cell r="E38">
            <v>7357900</v>
          </cell>
          <cell r="I38">
            <v>5027963.44</v>
          </cell>
          <cell r="O38">
            <v>7357900</v>
          </cell>
        </row>
        <row r="40">
          <cell r="C40">
            <v>0</v>
          </cell>
          <cell r="E40">
            <v>7426000</v>
          </cell>
          <cell r="I40">
            <v>4607334.95</v>
          </cell>
          <cell r="O40">
            <v>7426000</v>
          </cell>
        </row>
        <row r="42">
          <cell r="C42">
            <v>0</v>
          </cell>
          <cell r="E42">
            <v>2650000</v>
          </cell>
          <cell r="I42">
            <v>1468983.41</v>
          </cell>
          <cell r="O42">
            <v>2650000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  <sheetName val="Backup"/>
    </sheetNames>
    <sheetDataSet>
      <sheetData sheetId="1">
        <row r="13">
          <cell r="C13">
            <v>3085213</v>
          </cell>
          <cell r="I13">
            <v>2309740.9</v>
          </cell>
        </row>
        <row r="14">
          <cell r="C14">
            <v>618099</v>
          </cell>
          <cell r="I14">
            <v>160935.03999999998</v>
          </cell>
        </row>
        <row r="16">
          <cell r="C16">
            <v>1150000</v>
          </cell>
          <cell r="I16">
            <v>1092373.63</v>
          </cell>
        </row>
        <row r="17">
          <cell r="C17">
            <v>4853312</v>
          </cell>
          <cell r="I17">
            <v>3563049.57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7">
          <cell r="G27">
            <v>0</v>
          </cell>
          <cell r="I27">
            <v>0</v>
          </cell>
        </row>
        <row r="28">
          <cell r="G28">
            <v>0</v>
          </cell>
          <cell r="I28">
            <v>0</v>
          </cell>
        </row>
        <row r="31">
          <cell r="G31">
            <v>949437</v>
          </cell>
          <cell r="I31">
            <v>35200.41</v>
          </cell>
        </row>
        <row r="32">
          <cell r="G32">
            <v>395043</v>
          </cell>
          <cell r="I32">
            <v>0</v>
          </cell>
        </row>
        <row r="33">
          <cell r="G33">
            <v>281613</v>
          </cell>
          <cell r="I33">
            <v>0</v>
          </cell>
        </row>
        <row r="34">
          <cell r="G34">
            <v>1626093</v>
          </cell>
          <cell r="I34">
            <v>35200.41</v>
          </cell>
        </row>
        <row r="38">
          <cell r="C38">
            <v>-61212.56</v>
          </cell>
          <cell r="E38">
            <v>2085000</v>
          </cell>
          <cell r="I38">
            <v>1177861.82</v>
          </cell>
          <cell r="O38">
            <v>1726000</v>
          </cell>
        </row>
        <row r="40">
          <cell r="C40">
            <v>1529990.74</v>
          </cell>
          <cell r="E40">
            <v>185000</v>
          </cell>
          <cell r="I40">
            <v>323912.11</v>
          </cell>
          <cell r="O40">
            <v>1700000</v>
          </cell>
          <cell r="W40">
            <v>-1515000</v>
          </cell>
        </row>
        <row r="41">
          <cell r="C41">
            <v>2639777.97</v>
          </cell>
          <cell r="E41">
            <v>5377887</v>
          </cell>
          <cell r="I41">
            <v>5102363.15</v>
          </cell>
          <cell r="O41">
            <v>7096273.370000001</v>
          </cell>
          <cell r="Q41">
            <v>-1718386.370000001</v>
          </cell>
          <cell r="W41">
            <v>-1773396</v>
          </cell>
        </row>
        <row r="42">
          <cell r="C42">
            <v>19859.46</v>
          </cell>
          <cell r="E42">
            <v>179596</v>
          </cell>
          <cell r="I42">
            <v>35204.3</v>
          </cell>
          <cell r="O42">
            <v>179596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4">
          <cell r="J4" t="str">
            <v>SFY 03-04</v>
          </cell>
        </row>
        <row r="13">
          <cell r="C13">
            <v>0</v>
          </cell>
          <cell r="I13">
            <v>0</v>
          </cell>
        </row>
        <row r="14">
          <cell r="C14">
            <v>0</v>
          </cell>
          <cell r="I14">
            <v>0</v>
          </cell>
        </row>
        <row r="15">
          <cell r="C15">
            <v>0</v>
          </cell>
          <cell r="I15">
            <v>0</v>
          </cell>
        </row>
        <row r="20">
          <cell r="G20">
            <v>1117716</v>
          </cell>
          <cell r="I20">
            <v>491779.57</v>
          </cell>
        </row>
        <row r="21">
          <cell r="G21">
            <v>166000</v>
          </cell>
          <cell r="I21">
            <v>3903.95</v>
          </cell>
        </row>
        <row r="22">
          <cell r="G22">
            <v>0</v>
          </cell>
          <cell r="I22">
            <v>0</v>
          </cell>
        </row>
        <row r="23">
          <cell r="G23">
            <v>1283716</v>
          </cell>
          <cell r="I23">
            <v>495683.52</v>
          </cell>
        </row>
        <row r="28">
          <cell r="C28">
            <v>10745261</v>
          </cell>
          <cell r="E28">
            <v>33268985</v>
          </cell>
          <cell r="I28">
            <v>24475013.1</v>
          </cell>
          <cell r="O28">
            <v>35777362</v>
          </cell>
          <cell r="W28">
            <v>-1667000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12295769</v>
          </cell>
          <cell r="I13">
            <v>7017464</v>
          </cell>
        </row>
        <row r="14">
          <cell r="C14">
            <v>7919885</v>
          </cell>
          <cell r="I14">
            <v>2380630</v>
          </cell>
        </row>
        <row r="15">
          <cell r="C15">
            <v>20215654</v>
          </cell>
          <cell r="I15">
            <v>9398094</v>
          </cell>
        </row>
        <row r="20">
          <cell r="C20">
            <v>1353741.11</v>
          </cell>
          <cell r="E20">
            <v>16250000</v>
          </cell>
          <cell r="I20">
            <v>8942805</v>
          </cell>
          <cell r="M20">
            <v>17111497</v>
          </cell>
          <cell r="U20">
            <v>-3393613</v>
          </cell>
        </row>
        <row r="22">
          <cell r="C22">
            <v>-255013</v>
          </cell>
          <cell r="E22">
            <v>12000000</v>
          </cell>
          <cell r="I22">
            <v>6882650</v>
          </cell>
          <cell r="M22">
            <v>11675130</v>
          </cell>
        </row>
        <row r="23">
          <cell r="C23">
            <v>1098728.11</v>
          </cell>
          <cell r="E23">
            <v>28250000</v>
          </cell>
          <cell r="I23">
            <v>15825455</v>
          </cell>
          <cell r="M23">
            <v>28786627</v>
          </cell>
          <cell r="U23">
            <v>-3393613</v>
          </cell>
        </row>
        <row r="25">
          <cell r="C25">
            <v>21314382.11</v>
          </cell>
          <cell r="E25">
            <v>28250000</v>
          </cell>
          <cell r="G25">
            <v>49564382.11</v>
          </cell>
          <cell r="I25">
            <v>25223549</v>
          </cell>
          <cell r="K25">
            <v>23778732</v>
          </cell>
          <cell r="M25">
            <v>49002281</v>
          </cell>
          <cell r="O25">
            <v>-536627</v>
          </cell>
          <cell r="Q25">
            <v>2856986</v>
          </cell>
          <cell r="S25">
            <v>562101.1100000001</v>
          </cell>
        </row>
        <row r="28">
          <cell r="C28">
            <v>1190000</v>
          </cell>
          <cell r="I28">
            <v>589318</v>
          </cell>
        </row>
        <row r="32">
          <cell r="G32">
            <v>33500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I35">
            <v>0</v>
          </cell>
        </row>
        <row r="38">
          <cell r="G38">
            <v>2325446</v>
          </cell>
          <cell r="I38">
            <v>933174</v>
          </cell>
        </row>
        <row r="39">
          <cell r="G39">
            <v>117500</v>
          </cell>
          <cell r="I39">
            <v>1596</v>
          </cell>
        </row>
        <row r="40">
          <cell r="G40">
            <v>0</v>
          </cell>
          <cell r="I40">
            <v>0</v>
          </cell>
        </row>
        <row r="41">
          <cell r="G41">
            <v>2442946</v>
          </cell>
          <cell r="I41">
            <v>934770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5"/>
  <sheetViews>
    <sheetView showGridLines="0" tabSelected="1" view="pageBreakPreview" zoomScale="50" zoomScaleNormal="50" zoomScaleSheetLayoutView="50" workbookViewId="0" topLeftCell="A1">
      <selection activeCell="G11" sqref="G11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1.6640625" style="3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1.77734375" style="3" customWidth="1"/>
    <col min="13" max="13" width="2.99609375" style="3" customWidth="1"/>
    <col min="14" max="14" width="11.77734375" style="3" customWidth="1"/>
    <col min="15" max="15" width="2.77734375" style="3" customWidth="1"/>
    <col min="16" max="16" width="11.4453125" style="3" customWidth="1"/>
    <col min="17" max="17" width="3.21484375" style="3" bestFit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"/>
      <c r="R1" s="1"/>
      <c r="S1" s="2"/>
    </row>
    <row r="2" spans="1:19" ht="20.25">
      <c r="A2" s="71" t="s">
        <v>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"/>
      <c r="R2" s="1"/>
      <c r="S2" s="2"/>
    </row>
    <row r="3" spans="1:16" ht="20.25">
      <c r="A3" s="72" t="s">
        <v>105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5.75">
      <c r="A4" s="4"/>
      <c r="H4" s="5" t="s">
        <v>58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54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54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53</v>
      </c>
      <c r="P8" s="8" t="s">
        <v>6</v>
      </c>
      <c r="Q8" s="12"/>
      <c r="R8" s="41" t="s">
        <v>55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39</v>
      </c>
      <c r="J9" s="8" t="s">
        <v>11</v>
      </c>
      <c r="K9" s="8"/>
      <c r="L9" s="8" t="s">
        <v>52</v>
      </c>
      <c r="N9" s="39" t="s">
        <v>6</v>
      </c>
      <c r="P9" s="8" t="s">
        <v>43</v>
      </c>
      <c r="Q9" s="12"/>
      <c r="R9" s="41" t="s">
        <v>56</v>
      </c>
    </row>
    <row r="10" spans="2:18" ht="15.75">
      <c r="B10" s="9" t="s">
        <v>77</v>
      </c>
      <c r="D10" s="9" t="s">
        <v>9</v>
      </c>
      <c r="E10" s="9"/>
      <c r="F10" s="50" t="s">
        <v>54</v>
      </c>
      <c r="G10" s="62">
        <v>37986</v>
      </c>
      <c r="H10" s="29"/>
      <c r="I10" s="9" t="s">
        <v>40</v>
      </c>
      <c r="J10" s="9" t="s">
        <v>2</v>
      </c>
      <c r="K10" s="9"/>
      <c r="L10" s="9" t="s">
        <v>5</v>
      </c>
      <c r="M10" s="29"/>
      <c r="N10" s="40" t="s">
        <v>60</v>
      </c>
      <c r="P10" s="9" t="s">
        <v>40</v>
      </c>
      <c r="Q10" s="12"/>
      <c r="R10" s="40" t="s">
        <v>57</v>
      </c>
    </row>
    <row r="11" ht="15.75">
      <c r="Q11" s="12"/>
    </row>
    <row r="12" spans="1:18" ht="18">
      <c r="A12" s="10" t="s">
        <v>12</v>
      </c>
      <c r="B12" s="12"/>
      <c r="D12" s="48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2"/>
    </row>
    <row r="13" spans="1:18" ht="15.75">
      <c r="A13" s="13" t="s">
        <v>13</v>
      </c>
      <c r="B13" s="53">
        <f>'[7]4-97RPT'!C13</f>
        <v>12295769</v>
      </c>
      <c r="D13" s="18"/>
      <c r="E13" s="14"/>
      <c r="F13" s="15">
        <f>B13</f>
        <v>12295769</v>
      </c>
      <c r="G13" s="53">
        <f>'[7]4-97RPT'!$I$13</f>
        <v>7017464</v>
      </c>
      <c r="H13" s="12"/>
      <c r="I13" s="15">
        <f>J13-G13</f>
        <v>5278305</v>
      </c>
      <c r="J13" s="15">
        <f>F13</f>
        <v>12295769</v>
      </c>
      <c r="K13" s="15"/>
      <c r="L13" s="15">
        <f>F13-J13</f>
        <v>0</v>
      </c>
      <c r="N13" s="3">
        <f>L13-R13</f>
        <v>0</v>
      </c>
      <c r="P13" s="16"/>
      <c r="Q13" s="12"/>
      <c r="R13" s="52"/>
    </row>
    <row r="14" spans="1:18" ht="15.75">
      <c r="A14" s="13" t="s">
        <v>14</v>
      </c>
      <c r="B14" s="54">
        <f>'[7]4-97RPT'!C14</f>
        <v>7919885</v>
      </c>
      <c r="D14" s="18"/>
      <c r="E14" s="37"/>
      <c r="F14" s="27">
        <f>B14</f>
        <v>7919885</v>
      </c>
      <c r="G14" s="55">
        <f>'[7]4-97RPT'!$I$14</f>
        <v>2380630</v>
      </c>
      <c r="H14" s="23"/>
      <c r="I14" s="27">
        <f>J14-G14</f>
        <v>5539255</v>
      </c>
      <c r="J14" s="27">
        <f>F14</f>
        <v>7919885</v>
      </c>
      <c r="K14" s="27"/>
      <c r="L14" s="27">
        <f>F14-J14</f>
        <v>0</v>
      </c>
      <c r="M14" s="29"/>
      <c r="N14" s="29">
        <f>L14-R14</f>
        <v>0</v>
      </c>
      <c r="P14" s="18"/>
      <c r="Q14" s="12"/>
      <c r="R14" s="52"/>
    </row>
    <row r="15" spans="1:18" ht="15.75">
      <c r="A15" s="19" t="s">
        <v>15</v>
      </c>
      <c r="B15" s="53">
        <f>'[7]4-97RPT'!C15</f>
        <v>20215654</v>
      </c>
      <c r="C15" s="3" t="s">
        <v>46</v>
      </c>
      <c r="D15" s="18"/>
      <c r="E15" s="15"/>
      <c r="F15" s="15">
        <f>B15</f>
        <v>20215654</v>
      </c>
      <c r="G15" s="53">
        <f>'[7]4-97RPT'!$I$15</f>
        <v>9398094</v>
      </c>
      <c r="H15" s="12"/>
      <c r="I15" s="15">
        <f>J15-G15</f>
        <v>10817560</v>
      </c>
      <c r="J15" s="15">
        <f>F15</f>
        <v>20215654</v>
      </c>
      <c r="K15" s="15"/>
      <c r="L15" s="15">
        <f>F15-J15</f>
        <v>0</v>
      </c>
      <c r="N15" s="3">
        <f>L15-R15</f>
        <v>0</v>
      </c>
      <c r="P15" s="16"/>
      <c r="Q15" s="12"/>
      <c r="R15" s="52"/>
    </row>
    <row r="16" spans="2:17" ht="15.75">
      <c r="B16" s="52"/>
      <c r="D16" s="12"/>
      <c r="E16" s="12"/>
      <c r="I16" s="15" t="s">
        <v>48</v>
      </c>
      <c r="Q16" s="12"/>
    </row>
    <row r="17" spans="4:17" ht="15.75">
      <c r="D17" s="12"/>
      <c r="E17" s="12"/>
      <c r="I17" s="15" t="s">
        <v>48</v>
      </c>
      <c r="Q17" s="12"/>
    </row>
    <row r="18" spans="1:17" ht="18">
      <c r="A18" s="20" t="s">
        <v>20</v>
      </c>
      <c r="D18" s="12"/>
      <c r="E18" s="12"/>
      <c r="F18" s="52"/>
      <c r="I18" s="15" t="s">
        <v>48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3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95</v>
      </c>
      <c r="B20" s="56">
        <f>'[7]4-97RPT'!$C$20</f>
        <v>1353741.11</v>
      </c>
      <c r="C20" s="39"/>
      <c r="D20" s="56">
        <f>'[7]4-97RPT'!$E$20</f>
        <v>16250000</v>
      </c>
      <c r="E20" s="21"/>
      <c r="F20" s="21">
        <f>B20+D20</f>
        <v>17603741.11</v>
      </c>
      <c r="G20" s="56">
        <f>'[7]4-97RPT'!$I$20</f>
        <v>8942805</v>
      </c>
      <c r="H20" s="22"/>
      <c r="I20" s="15">
        <f>J20-G20</f>
        <v>8168692</v>
      </c>
      <c r="J20" s="53">
        <f>'[7]4-97RPT'!$M$20</f>
        <v>17111497</v>
      </c>
      <c r="K20" s="53"/>
      <c r="L20" s="21">
        <f>D20-J20</f>
        <v>-861497</v>
      </c>
      <c r="M20" s="22"/>
      <c r="N20" s="22">
        <f>L20-R20</f>
        <v>2532116</v>
      </c>
      <c r="O20" s="22"/>
      <c r="P20" s="21">
        <f>F20-J20</f>
        <v>492244.1099999994</v>
      </c>
      <c r="Q20" s="12"/>
      <c r="R20" s="52">
        <f>'[7]4-97RPT'!$U$20</f>
        <v>-3393613</v>
      </c>
    </row>
    <row r="21" spans="2:18" ht="15.75">
      <c r="B21" s="53"/>
      <c r="C21" s="12"/>
      <c r="D21" s="53"/>
      <c r="E21" s="12"/>
      <c r="F21" s="21"/>
      <c r="G21" s="53"/>
      <c r="H21" s="12"/>
      <c r="I21" s="15"/>
      <c r="J21" s="52"/>
      <c r="K21" s="52"/>
      <c r="L21" s="21"/>
      <c r="M21" s="12"/>
      <c r="N21" s="22"/>
      <c r="O21" s="12"/>
      <c r="P21" s="21"/>
      <c r="Q21" s="12"/>
      <c r="R21" s="52"/>
    </row>
    <row r="22" spans="1:18" ht="15.75">
      <c r="A22" s="3" t="s">
        <v>51</v>
      </c>
      <c r="B22" s="54">
        <f>'[7]4-97RPT'!$C$22</f>
        <v>-255013</v>
      </c>
      <c r="C22" s="22"/>
      <c r="D22" s="54">
        <f>'[7]4-97RPT'!$E$22</f>
        <v>12000000</v>
      </c>
      <c r="E22" s="23"/>
      <c r="F22" s="27">
        <f>B22+D22</f>
        <v>11744987</v>
      </c>
      <c r="G22" s="54">
        <f>'[7]4-97RPT'!$I$22</f>
        <v>6882650</v>
      </c>
      <c r="H22" s="23"/>
      <c r="I22" s="27">
        <f>J22-G22</f>
        <v>4792480</v>
      </c>
      <c r="J22" s="54">
        <f>'[7]4-97RPT'!$M$22</f>
        <v>11675130</v>
      </c>
      <c r="K22" s="54"/>
      <c r="L22" s="27">
        <f>D22-J22</f>
        <v>324870</v>
      </c>
      <c r="M22" s="29"/>
      <c r="N22" s="23">
        <f>L22-R22</f>
        <v>324870</v>
      </c>
      <c r="P22" s="27">
        <f>F22-J22</f>
        <v>69857</v>
      </c>
      <c r="Q22" s="12"/>
      <c r="R22" s="58"/>
    </row>
    <row r="23" spans="1:18" ht="15.75">
      <c r="A23" s="19" t="s">
        <v>15</v>
      </c>
      <c r="B23" s="53">
        <f>'[7]4-97RPT'!$C$23</f>
        <v>1098728.11</v>
      </c>
      <c r="C23" s="37"/>
      <c r="D23" s="53">
        <f>'[7]4-97RPT'!$E$23</f>
        <v>28250000</v>
      </c>
      <c r="E23" s="15"/>
      <c r="F23" s="21">
        <f>B23+D23</f>
        <v>29348728.11</v>
      </c>
      <c r="G23" s="53">
        <f>'[7]4-97RPT'!$I$23</f>
        <v>15825455</v>
      </c>
      <c r="H23" s="12"/>
      <c r="I23" s="15">
        <f>J23-G23</f>
        <v>12961172</v>
      </c>
      <c r="J23" s="53">
        <f>'[7]4-97RPT'!$M$23</f>
        <v>28786627</v>
      </c>
      <c r="K23" s="53"/>
      <c r="L23" s="21">
        <f>D23-J23</f>
        <v>-536627</v>
      </c>
      <c r="M23" s="43"/>
      <c r="N23" s="22">
        <f>L23-R23</f>
        <v>2856986</v>
      </c>
      <c r="O23" s="22"/>
      <c r="P23" s="21">
        <f>F23-J23</f>
        <v>562101.1099999994</v>
      </c>
      <c r="Q23" s="12"/>
      <c r="R23" s="52">
        <f>'[7]4-97RPT'!$U$23</f>
        <v>-3393613</v>
      </c>
    </row>
    <row r="24" spans="2:18" ht="15.75">
      <c r="B24" s="53"/>
      <c r="C24" s="12"/>
      <c r="D24" s="53"/>
      <c r="E24" s="12"/>
      <c r="F24" s="21"/>
      <c r="G24" s="53"/>
      <c r="H24" s="12"/>
      <c r="I24" s="15"/>
      <c r="J24" s="52"/>
      <c r="K24" s="52"/>
      <c r="L24" s="21"/>
      <c r="M24" s="12"/>
      <c r="N24" s="22"/>
      <c r="O24" s="12"/>
      <c r="P24" s="21"/>
      <c r="Q24" s="12"/>
      <c r="R24" s="52"/>
    </row>
    <row r="25" spans="1:18" ht="15.75">
      <c r="A25" s="3" t="s">
        <v>49</v>
      </c>
      <c r="B25" s="52">
        <f>'[7]4-97RPT'!$C$25</f>
        <v>21314382.11</v>
      </c>
      <c r="D25" s="52">
        <f>'[7]4-97RPT'!$E$25</f>
        <v>28250000</v>
      </c>
      <c r="F25" s="52">
        <f>'[7]4-97RPT'!$G$25</f>
        <v>49564382.11</v>
      </c>
      <c r="G25" s="52">
        <f>'[7]4-97RPT'!$I$25</f>
        <v>25223549</v>
      </c>
      <c r="I25" s="52">
        <f>'[7]4-97RPT'!$K$25</f>
        <v>23778732</v>
      </c>
      <c r="J25" s="52">
        <f>'[7]4-97RPT'!$M$25</f>
        <v>49002281</v>
      </c>
      <c r="K25" s="52"/>
      <c r="L25" s="52">
        <f>'[7]4-97RPT'!$O$25</f>
        <v>-536627</v>
      </c>
      <c r="M25" s="39"/>
      <c r="N25" s="52">
        <f>'[7]4-97RPT'!$Q$25</f>
        <v>2856986</v>
      </c>
      <c r="P25" s="52">
        <f>'[7]4-97RPT'!$S$25</f>
        <v>562101.1100000001</v>
      </c>
      <c r="Q25" s="12"/>
      <c r="R25" s="52"/>
    </row>
    <row r="26" spans="9:17" ht="15.75">
      <c r="I26" s="15" t="s">
        <v>48</v>
      </c>
      <c r="Q26" s="12"/>
    </row>
    <row r="27" ht="15.75">
      <c r="Q27" s="12"/>
    </row>
    <row r="28" spans="1:17" ht="18">
      <c r="A28" s="10" t="s">
        <v>41</v>
      </c>
      <c r="F28" s="4"/>
      <c r="I28" s="15" t="s">
        <v>48</v>
      </c>
      <c r="J28" s="4"/>
      <c r="K28" s="4"/>
      <c r="L28" s="4"/>
      <c r="Q28" s="12"/>
    </row>
    <row r="29" spans="1:18" ht="18">
      <c r="A29" s="10" t="s">
        <v>42</v>
      </c>
      <c r="B29" s="53">
        <f>'[7]4-97RPT'!$C$28</f>
        <v>1190000</v>
      </c>
      <c r="D29" s="16"/>
      <c r="E29" s="14"/>
      <c r="F29" s="15">
        <f>B29</f>
        <v>1190000</v>
      </c>
      <c r="G29" s="53">
        <f>'[7]4-97RPT'!$I$28</f>
        <v>589318</v>
      </c>
      <c r="H29" s="12"/>
      <c r="I29" s="15">
        <f>J29-G29</f>
        <v>600682</v>
      </c>
      <c r="J29" s="3">
        <f>F29</f>
        <v>1190000</v>
      </c>
      <c r="L29" s="15">
        <f>F29-J29</f>
        <v>0</v>
      </c>
      <c r="M29" s="12"/>
      <c r="N29" s="12">
        <f>L29-R29</f>
        <v>0</v>
      </c>
      <c r="O29" s="12"/>
      <c r="P29" s="16"/>
      <c r="Q29" s="12"/>
      <c r="R29" s="52"/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3">
        <f>'[7]4-97RPT'!$G$32</f>
        <v>33500</v>
      </c>
      <c r="G33" s="53">
        <f>'[7]4-97RPT'!$I$32</f>
        <v>0</v>
      </c>
      <c r="H33" s="12"/>
      <c r="I33" s="15">
        <f>J33-G33</f>
        <v>33500</v>
      </c>
      <c r="J33" s="15">
        <f>F33</f>
        <v>33500</v>
      </c>
      <c r="K33" s="15"/>
      <c r="L33" s="11"/>
      <c r="M33" s="11"/>
      <c r="N33" s="11"/>
      <c r="O33" s="11"/>
      <c r="P33" s="15">
        <f>F33-J33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3">
        <f>'[7]4-97RPT'!$G$33</f>
        <v>0</v>
      </c>
      <c r="G34" s="53">
        <f>'[7]4-97RPT'!$I$33</f>
        <v>0</v>
      </c>
      <c r="H34" s="12"/>
      <c r="I34" s="15">
        <f>J34-G34</f>
        <v>0</v>
      </c>
      <c r="J34" s="15">
        <f>F34</f>
        <v>0</v>
      </c>
      <c r="K34" s="15"/>
      <c r="L34" s="11"/>
      <c r="M34" s="11"/>
      <c r="N34" s="11"/>
      <c r="O34" s="11"/>
      <c r="P34" s="15">
        <f>F34-J34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5">
        <f>'[7]4-97RPT'!$G$34</f>
        <v>0</v>
      </c>
      <c r="G35" s="54">
        <f>'[7]4-97RPT'!$I$34</f>
        <v>0</v>
      </c>
      <c r="H35" s="23"/>
      <c r="I35" s="27">
        <f>J35-G35</f>
        <v>0</v>
      </c>
      <c r="J35" s="27">
        <f>F35</f>
        <v>0</v>
      </c>
      <c r="K35" s="21"/>
      <c r="L35" s="11"/>
      <c r="M35" s="11"/>
      <c r="N35" s="11"/>
      <c r="O35" s="11"/>
      <c r="P35" s="27">
        <f>F35-J35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3">
        <f>F35+F34+F33</f>
        <v>33500</v>
      </c>
      <c r="G36" s="53">
        <f>'[7]4-97RPT'!$I$35</f>
        <v>0</v>
      </c>
      <c r="H36" s="12"/>
      <c r="I36" s="15">
        <f>J36-G36</f>
        <v>33500</v>
      </c>
      <c r="J36" s="15">
        <f>F36</f>
        <v>33500</v>
      </c>
      <c r="K36" s="15"/>
      <c r="L36" s="11"/>
      <c r="M36" s="11"/>
      <c r="N36" s="11"/>
      <c r="O36" s="11"/>
      <c r="P36" s="15">
        <f>F36-J36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3">
        <f>'[7]4-97RPT'!$G$38</f>
        <v>2325446</v>
      </c>
      <c r="G39" s="53">
        <f>'[7]4-97RPT'!$I$38</f>
        <v>933174</v>
      </c>
      <c r="H39" s="12"/>
      <c r="I39" s="15">
        <f>J39-G39</f>
        <v>1392272</v>
      </c>
      <c r="J39" s="15">
        <f>F39</f>
        <v>2325446</v>
      </c>
      <c r="K39" s="15"/>
      <c r="L39" s="11"/>
      <c r="M39" s="11"/>
      <c r="N39" s="11"/>
      <c r="O39" s="11"/>
      <c r="P39" s="15">
        <f>F39-J39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3">
        <f>'[7]4-97RPT'!$G$39</f>
        <v>117500</v>
      </c>
      <c r="G40" s="53">
        <f>'[7]4-97RPT'!$I$39</f>
        <v>1596</v>
      </c>
      <c r="H40" s="12"/>
      <c r="I40" s="15">
        <f>J40-G40</f>
        <v>115904</v>
      </c>
      <c r="J40" s="15">
        <f>F40</f>
        <v>117500</v>
      </c>
      <c r="K40" s="15"/>
      <c r="L40" s="11"/>
      <c r="M40" s="11"/>
      <c r="N40" s="11"/>
      <c r="O40" s="11"/>
      <c r="P40" s="15">
        <f>F40-J40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5">
        <f>'[7]4-97RPT'!$G$40</f>
        <v>0</v>
      </c>
      <c r="G41" s="55">
        <f>'[7]4-97RPT'!$I$40</f>
        <v>0</v>
      </c>
      <c r="H41" s="23"/>
      <c r="I41" s="27">
        <f>J41-G41</f>
        <v>0</v>
      </c>
      <c r="J41" s="27">
        <f>F41</f>
        <v>0</v>
      </c>
      <c r="K41" s="21"/>
      <c r="L41" s="11"/>
      <c r="M41" s="11"/>
      <c r="N41" s="11"/>
      <c r="O41" s="11"/>
      <c r="P41" s="27">
        <f>F41-J41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3">
        <f>'[7]4-97RPT'!$G$41</f>
        <v>2442946</v>
      </c>
      <c r="G42" s="53">
        <f>'[7]4-97RPT'!$I$41</f>
        <v>934770</v>
      </c>
      <c r="H42" s="12"/>
      <c r="I42" s="15">
        <f>J42-G42</f>
        <v>1508176</v>
      </c>
      <c r="J42" s="15">
        <f>F42</f>
        <v>2442946</v>
      </c>
      <c r="K42" s="15"/>
      <c r="L42" s="11"/>
      <c r="M42" s="11"/>
      <c r="N42" s="11"/>
      <c r="O42" s="11"/>
      <c r="P42" s="15">
        <f>F42-J42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spans="1:17" ht="15.75">
      <c r="A46" s="13" t="s">
        <v>99</v>
      </c>
      <c r="Q46" s="12"/>
    </row>
    <row r="47" spans="1:17" ht="15.75">
      <c r="A47" s="13" t="s">
        <v>100</v>
      </c>
      <c r="Q47" s="12"/>
    </row>
    <row r="48" spans="1:17" ht="15.75">
      <c r="A48" s="13"/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5.75">
      <c r="A56" s="13"/>
      <c r="Q56" s="12"/>
    </row>
    <row r="57" spans="1:17" ht="15.75">
      <c r="A57" s="13"/>
      <c r="Q57" s="12"/>
    </row>
    <row r="58" spans="1:17" ht="18">
      <c r="A58" s="69">
        <v>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12"/>
    </row>
    <row r="59" spans="1:23" ht="2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64"/>
      <c r="R59" s="25"/>
      <c r="S59" s="25"/>
      <c r="T59" s="25"/>
      <c r="U59" s="25"/>
      <c r="V59" s="25"/>
      <c r="W59" s="25"/>
    </row>
    <row r="60" spans="1:17" ht="20.25">
      <c r="A60" s="71" t="s">
        <v>34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12"/>
    </row>
    <row r="61" spans="1:17" ht="20.25">
      <c r="A61" s="72" t="str">
        <f>$A$3</f>
        <v>FINANCIAL STATUS AS OF DECEMBER 31, 2003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12"/>
    </row>
    <row r="62" spans="1:17" ht="15.75">
      <c r="A62" s="4"/>
      <c r="H62" s="5" t="s">
        <v>58</v>
      </c>
      <c r="Q62" s="12"/>
    </row>
    <row r="63" spans="2:18" ht="15.75">
      <c r="B63" s="6">
        <v>-1</v>
      </c>
      <c r="C63" s="7"/>
      <c r="D63" s="6">
        <v>-2</v>
      </c>
      <c r="E63" s="6"/>
      <c r="F63" s="6">
        <v>-3</v>
      </c>
      <c r="G63" s="6">
        <v>-4</v>
      </c>
      <c r="H63" s="7"/>
      <c r="I63" s="6">
        <v>-5</v>
      </c>
      <c r="J63" s="6">
        <v>-6</v>
      </c>
      <c r="K63" s="6"/>
      <c r="L63" s="6">
        <v>-7</v>
      </c>
      <c r="M63" s="7"/>
      <c r="N63" s="38">
        <v>-8</v>
      </c>
      <c r="O63" s="7"/>
      <c r="P63" s="6">
        <v>-9</v>
      </c>
      <c r="Q63" s="12"/>
      <c r="R63" s="38">
        <v>-10</v>
      </c>
    </row>
    <row r="64" spans="16:17" ht="15.75">
      <c r="P64" s="8" t="s">
        <v>0</v>
      </c>
      <c r="Q64" s="12"/>
    </row>
    <row r="65" spans="6:17" ht="15.75">
      <c r="F65" s="8" t="s">
        <v>0</v>
      </c>
      <c r="G65" s="8" t="s">
        <v>1</v>
      </c>
      <c r="I65" s="8" t="s">
        <v>2</v>
      </c>
      <c r="J65" s="8" t="s">
        <v>3</v>
      </c>
      <c r="K65" s="8"/>
      <c r="L65" s="8" t="str">
        <f>D66</f>
        <v>2003-2004</v>
      </c>
      <c r="N65" s="39" t="s">
        <v>2</v>
      </c>
      <c r="P65" s="8" t="s">
        <v>2</v>
      </c>
      <c r="Q65" s="12"/>
    </row>
    <row r="66" spans="2:18" ht="15.75">
      <c r="B66" s="8" t="s">
        <v>4</v>
      </c>
      <c r="D66" s="8" t="s">
        <v>54</v>
      </c>
      <c r="E66" s="8"/>
      <c r="F66" s="8" t="s">
        <v>2</v>
      </c>
      <c r="G66" s="8" t="s">
        <v>5</v>
      </c>
      <c r="I66" s="8" t="s">
        <v>5</v>
      </c>
      <c r="J66" s="8" t="s">
        <v>5</v>
      </c>
      <c r="K66" s="8"/>
      <c r="L66" s="8" t="s">
        <v>2</v>
      </c>
      <c r="N66" s="39" t="s">
        <v>53</v>
      </c>
      <c r="P66" s="8" t="s">
        <v>6</v>
      </c>
      <c r="Q66" s="12"/>
      <c r="R66" s="41" t="s">
        <v>55</v>
      </c>
    </row>
    <row r="67" spans="2:18" ht="15.75">
      <c r="B67" s="8" t="s">
        <v>7</v>
      </c>
      <c r="D67" s="8" t="s">
        <v>8</v>
      </c>
      <c r="E67" s="8"/>
      <c r="F67" s="8" t="s">
        <v>9</v>
      </c>
      <c r="G67" s="8" t="s">
        <v>10</v>
      </c>
      <c r="I67" s="8" t="s">
        <v>39</v>
      </c>
      <c r="J67" s="8" t="s">
        <v>11</v>
      </c>
      <c r="K67" s="8"/>
      <c r="L67" s="8" t="s">
        <v>52</v>
      </c>
      <c r="N67" s="39" t="s">
        <v>6</v>
      </c>
      <c r="P67" s="8" t="s">
        <v>43</v>
      </c>
      <c r="Q67" s="12"/>
      <c r="R67" s="41" t="s">
        <v>56</v>
      </c>
    </row>
    <row r="68" spans="2:18" ht="15.75">
      <c r="B68" s="9" t="str">
        <f>$B$10</f>
        <v>on 4/1/03</v>
      </c>
      <c r="D68" s="9" t="s">
        <v>9</v>
      </c>
      <c r="E68" s="9"/>
      <c r="F68" s="9" t="str">
        <f>D66</f>
        <v>2003-2004</v>
      </c>
      <c r="G68" s="65">
        <f>$G$10</f>
        <v>37986</v>
      </c>
      <c r="H68" s="29"/>
      <c r="I68" s="9" t="s">
        <v>40</v>
      </c>
      <c r="J68" s="9" t="s">
        <v>2</v>
      </c>
      <c r="K68" s="9"/>
      <c r="L68" s="9" t="s">
        <v>5</v>
      </c>
      <c r="M68" s="29"/>
      <c r="N68" s="40" t="str">
        <f>$N$10</f>
        <v>at 3/31/04</v>
      </c>
      <c r="P68" s="9" t="s">
        <v>40</v>
      </c>
      <c r="Q68" s="12"/>
      <c r="R68" s="40" t="s">
        <v>57</v>
      </c>
    </row>
    <row r="69" ht="15.75">
      <c r="Q69" s="12"/>
    </row>
    <row r="70" spans="1:18" ht="18">
      <c r="A70" s="10" t="s">
        <v>12</v>
      </c>
      <c r="B70" s="12"/>
      <c r="D70" s="12"/>
      <c r="E70" s="12"/>
      <c r="P70" s="11"/>
      <c r="Q70" s="12"/>
      <c r="R70" s="52"/>
    </row>
    <row r="71" spans="1:18" ht="15.75">
      <c r="A71" s="13" t="s">
        <v>13</v>
      </c>
      <c r="B71" s="53">
        <f>'[3]May 2003'!$C$13</f>
        <v>9788984</v>
      </c>
      <c r="D71" s="18"/>
      <c r="E71" s="14"/>
      <c r="F71" s="15">
        <f>B71</f>
        <v>9788984</v>
      </c>
      <c r="G71" s="53">
        <f>'[3]May 2003'!$I$13</f>
        <v>8563204.74</v>
      </c>
      <c r="H71" s="12"/>
      <c r="I71" s="26">
        <f>J71-G71</f>
        <v>1225779.2599999998</v>
      </c>
      <c r="J71" s="15">
        <f>F71</f>
        <v>9788984</v>
      </c>
      <c r="K71" s="15"/>
      <c r="L71" s="15">
        <f>F71-J71</f>
        <v>0</v>
      </c>
      <c r="N71" s="3">
        <f>L71-R71</f>
        <v>0</v>
      </c>
      <c r="P71" s="16"/>
      <c r="Q71" s="12"/>
      <c r="R71" s="52"/>
    </row>
    <row r="72" spans="1:18" ht="15.75">
      <c r="A72" s="13" t="s">
        <v>14</v>
      </c>
      <c r="B72" s="54">
        <f>'[3]May 2003'!$C$14</f>
        <v>7649762</v>
      </c>
      <c r="D72" s="18"/>
      <c r="E72" s="28"/>
      <c r="F72" s="17">
        <f>B72</f>
        <v>7649762</v>
      </c>
      <c r="G72" s="55">
        <f>'[3]May 2003'!$I$14</f>
        <v>4116625.0999999996</v>
      </c>
      <c r="H72" s="23"/>
      <c r="I72" s="47">
        <f>J72-G72</f>
        <v>3533136.9000000004</v>
      </c>
      <c r="J72" s="27">
        <f>F72</f>
        <v>7649762</v>
      </c>
      <c r="K72" s="27"/>
      <c r="L72" s="27">
        <f>F72-J72</f>
        <v>0</v>
      </c>
      <c r="M72" s="29"/>
      <c r="N72" s="29">
        <f>L72-R72</f>
        <v>0</v>
      </c>
      <c r="P72" s="18"/>
      <c r="Q72" s="12"/>
      <c r="R72" s="52"/>
    </row>
    <row r="73" spans="1:18" ht="15.75">
      <c r="A73" s="19" t="s">
        <v>15</v>
      </c>
      <c r="B73" s="53">
        <f>'[3]May 2003'!$C$15</f>
        <v>17438746</v>
      </c>
      <c r="D73" s="18"/>
      <c r="E73" s="21"/>
      <c r="F73" s="15">
        <f>B73</f>
        <v>17438746</v>
      </c>
      <c r="G73" s="53">
        <f>'[3]May 2003'!$I$15</f>
        <v>12679829.84</v>
      </c>
      <c r="H73" s="12"/>
      <c r="I73" s="26">
        <f>J73-G73</f>
        <v>4758916.16</v>
      </c>
      <c r="J73" s="15">
        <f>F73</f>
        <v>17438746</v>
      </c>
      <c r="K73" s="15"/>
      <c r="L73" s="15">
        <f>F73-J73</f>
        <v>0</v>
      </c>
      <c r="N73" s="3">
        <f>L73-R73</f>
        <v>0</v>
      </c>
      <c r="P73" s="16"/>
      <c r="Q73" s="12"/>
      <c r="R73" s="52"/>
    </row>
    <row r="74" ht="15.75">
      <c r="Q74" s="12"/>
    </row>
    <row r="75" ht="15.75">
      <c r="Q75" s="12"/>
    </row>
    <row r="76" ht="15.75">
      <c r="Q76" s="12"/>
    </row>
    <row r="77" spans="10:17" ht="15.75">
      <c r="J77" s="5"/>
      <c r="K77" s="5"/>
      <c r="Q77" s="12"/>
    </row>
    <row r="78" spans="10:17" ht="15.75">
      <c r="J78" s="5"/>
      <c r="K78" s="5"/>
      <c r="Q78" s="12"/>
    </row>
    <row r="79" ht="15.75">
      <c r="Q79" s="12"/>
    </row>
    <row r="80" spans="1:17" ht="18">
      <c r="A80" s="10" t="s">
        <v>16</v>
      </c>
      <c r="B80" s="11"/>
      <c r="C80" s="11"/>
      <c r="D80" s="11"/>
      <c r="E80" s="11"/>
      <c r="L80" s="11"/>
      <c r="M80" s="11"/>
      <c r="N80" s="11"/>
      <c r="O80" s="11"/>
      <c r="Q80" s="12"/>
    </row>
    <row r="81" spans="1:17" ht="15.75">
      <c r="A81" s="24" t="s">
        <v>21</v>
      </c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1"/>
      <c r="M81" s="11"/>
      <c r="N81" s="11"/>
      <c r="O81" s="11"/>
      <c r="P81" s="12"/>
      <c r="Q81" s="12"/>
    </row>
    <row r="82" spans="1:17" ht="15.75">
      <c r="A82" s="13" t="s">
        <v>13</v>
      </c>
      <c r="B82" s="11"/>
      <c r="C82" s="11"/>
      <c r="D82" s="11"/>
      <c r="E82" s="11"/>
      <c r="F82" s="53">
        <f>'[3]May 2003'!$G$24</f>
        <v>2579871</v>
      </c>
      <c r="G82" s="53">
        <f>'[3]May 2003'!$I$24</f>
        <v>182378.15999999997</v>
      </c>
      <c r="H82" s="12"/>
      <c r="I82" s="15">
        <f>J82-G82</f>
        <v>2397492.84</v>
      </c>
      <c r="J82" s="15">
        <f>F82</f>
        <v>2579871</v>
      </c>
      <c r="K82" s="15"/>
      <c r="L82" s="11"/>
      <c r="M82" s="11"/>
      <c r="N82" s="11"/>
      <c r="O82" s="11"/>
      <c r="P82" s="15">
        <f>F82-J82</f>
        <v>0</v>
      </c>
      <c r="Q82" s="12"/>
    </row>
    <row r="83" spans="1:17" ht="15.75">
      <c r="A83" s="13" t="s">
        <v>14</v>
      </c>
      <c r="B83" s="11"/>
      <c r="C83" s="11"/>
      <c r="D83" s="11"/>
      <c r="E83" s="11"/>
      <c r="F83" s="53">
        <f>'[3]May 2003'!$G$25</f>
        <v>2104555</v>
      </c>
      <c r="G83" s="53">
        <f>'[3]May 2003'!$I$25</f>
        <v>0</v>
      </c>
      <c r="H83" s="12"/>
      <c r="I83" s="15">
        <f>J83-G83</f>
        <v>2104555</v>
      </c>
      <c r="J83" s="15">
        <f>F83</f>
        <v>2104555</v>
      </c>
      <c r="K83" s="15"/>
      <c r="L83" s="11"/>
      <c r="M83" s="11"/>
      <c r="N83" s="11"/>
      <c r="O83" s="11"/>
      <c r="P83" s="15">
        <f>F83-J83</f>
        <v>0</v>
      </c>
      <c r="Q83" s="12"/>
    </row>
    <row r="84" spans="1:17" ht="15.75">
      <c r="A84" s="13" t="s">
        <v>18</v>
      </c>
      <c r="B84" s="11"/>
      <c r="C84" s="11"/>
      <c r="D84" s="11"/>
      <c r="E84" s="11"/>
      <c r="F84" s="55">
        <f>'[3]May 2003'!$G$26</f>
        <v>1889937</v>
      </c>
      <c r="G84" s="55">
        <f>'[3]May 2003'!$I$26</f>
        <v>377.23</v>
      </c>
      <c r="H84" s="23"/>
      <c r="I84" s="27">
        <f>J84-G84</f>
        <v>1889559.77</v>
      </c>
      <c r="J84" s="27">
        <f>F84</f>
        <v>1889937</v>
      </c>
      <c r="K84" s="21"/>
      <c r="L84" s="11"/>
      <c r="M84" s="11"/>
      <c r="N84" s="11"/>
      <c r="O84" s="11"/>
      <c r="P84" s="27">
        <f>F84-J84</f>
        <v>0</v>
      </c>
      <c r="Q84" s="12"/>
    </row>
    <row r="85" spans="1:17" ht="15.75">
      <c r="A85" s="19" t="s">
        <v>15</v>
      </c>
      <c r="B85" s="11"/>
      <c r="C85" s="11"/>
      <c r="D85" s="11"/>
      <c r="E85" s="11"/>
      <c r="F85" s="53">
        <f>'[3]May 2003'!$G$27</f>
        <v>6574363</v>
      </c>
      <c r="G85" s="53">
        <f>'[3]May 2003'!$I$27</f>
        <v>182755.38999999998</v>
      </c>
      <c r="H85" s="12"/>
      <c r="I85" s="15">
        <f>J85-G85</f>
        <v>6391607.61</v>
      </c>
      <c r="J85" s="15">
        <f>F85</f>
        <v>6574363</v>
      </c>
      <c r="K85" s="15"/>
      <c r="L85" s="11"/>
      <c r="M85" s="11"/>
      <c r="N85" s="11"/>
      <c r="O85" s="11"/>
      <c r="P85" s="15">
        <f>F85-J85</f>
        <v>0</v>
      </c>
      <c r="Q85" s="12"/>
    </row>
    <row r="86" spans="14:17" ht="15.75">
      <c r="N86" s="12"/>
      <c r="O86" s="12"/>
      <c r="P86" s="12"/>
      <c r="Q86" s="12"/>
    </row>
    <row r="87" spans="1:17" ht="15.75">
      <c r="A87" s="24" t="s">
        <v>19</v>
      </c>
      <c r="B87" s="11"/>
      <c r="C87" s="11"/>
      <c r="D87" s="11"/>
      <c r="E87" s="11"/>
      <c r="F87" s="12"/>
      <c r="G87" s="12"/>
      <c r="H87" s="12"/>
      <c r="I87" s="12"/>
      <c r="J87" s="12"/>
      <c r="K87" s="12"/>
      <c r="L87" s="11"/>
      <c r="M87" s="11"/>
      <c r="N87" s="11"/>
      <c r="O87" s="11"/>
      <c r="Q87" s="12"/>
    </row>
    <row r="88" spans="1:17" ht="15.75">
      <c r="A88" s="13" t="s">
        <v>13</v>
      </c>
      <c r="B88" s="11"/>
      <c r="C88" s="11"/>
      <c r="D88" s="11"/>
      <c r="E88" s="11"/>
      <c r="F88" s="53">
        <f>'[3]May 2003'!$G$30</f>
        <v>11641474</v>
      </c>
      <c r="G88" s="53">
        <f>'[3]May 2003'!$I$30</f>
        <v>5436193.96</v>
      </c>
      <c r="H88" s="12"/>
      <c r="I88" s="21">
        <f>J88-G88</f>
        <v>6205280.04</v>
      </c>
      <c r="J88" s="15">
        <f>F88</f>
        <v>11641474</v>
      </c>
      <c r="K88" s="15"/>
      <c r="L88" s="11"/>
      <c r="M88" s="11"/>
      <c r="N88" s="11"/>
      <c r="O88" s="11"/>
      <c r="P88" s="15">
        <f>F88-J88</f>
        <v>0</v>
      </c>
      <c r="Q88" s="12"/>
    </row>
    <row r="89" spans="1:17" ht="15.75">
      <c r="A89" s="13" t="s">
        <v>14</v>
      </c>
      <c r="B89" s="11"/>
      <c r="C89" s="11"/>
      <c r="D89" s="11"/>
      <c r="E89" s="11"/>
      <c r="F89" s="53">
        <f>'[3]May 2003'!$G$31</f>
        <v>32510913</v>
      </c>
      <c r="G89" s="53">
        <f>'[3]May 2003'!$I$31</f>
        <v>2619461.06</v>
      </c>
      <c r="H89" s="12"/>
      <c r="I89" s="21">
        <f>J89-G89</f>
        <v>29891451.94</v>
      </c>
      <c r="J89" s="15">
        <f>F89</f>
        <v>32510913</v>
      </c>
      <c r="K89" s="15"/>
      <c r="L89" s="11"/>
      <c r="M89" s="11"/>
      <c r="N89" s="11"/>
      <c r="O89" s="11"/>
      <c r="P89" s="15">
        <f>F89-J89</f>
        <v>0</v>
      </c>
      <c r="Q89" s="12"/>
    </row>
    <row r="90" spans="1:17" ht="15.75">
      <c r="A90" s="13" t="s">
        <v>18</v>
      </c>
      <c r="B90" s="11"/>
      <c r="C90" s="11"/>
      <c r="D90" s="11"/>
      <c r="E90" s="11"/>
      <c r="F90" s="55">
        <f>'[3]May 2003'!$G$32</f>
        <v>7026436</v>
      </c>
      <c r="G90" s="54">
        <f>'[3]May 2003'!$I$32</f>
        <v>51204.5</v>
      </c>
      <c r="H90" s="23"/>
      <c r="I90" s="27">
        <f>J90-G90</f>
        <v>6975231.5</v>
      </c>
      <c r="J90" s="27">
        <f>F90</f>
        <v>7026436</v>
      </c>
      <c r="K90" s="21"/>
      <c r="L90" s="11"/>
      <c r="M90" s="11"/>
      <c r="N90" s="11"/>
      <c r="O90" s="11"/>
      <c r="P90" s="27">
        <f>F90-J90</f>
        <v>0</v>
      </c>
      <c r="Q90" s="12"/>
    </row>
    <row r="91" spans="1:17" ht="15.75">
      <c r="A91" s="19" t="s">
        <v>15</v>
      </c>
      <c r="B91" s="11"/>
      <c r="C91" s="11"/>
      <c r="D91" s="11"/>
      <c r="E91" s="11"/>
      <c r="F91" s="53">
        <f>'[3]May 2003'!$G$33</f>
        <v>51178823</v>
      </c>
      <c r="G91" s="56">
        <f>'[3]May 2003'!$I$33</f>
        <v>8106859.52</v>
      </c>
      <c r="H91" s="12"/>
      <c r="I91" s="21">
        <f>J91-G91</f>
        <v>43071963.480000004</v>
      </c>
      <c r="J91" s="15">
        <f>F91</f>
        <v>51178823</v>
      </c>
      <c r="K91" s="15"/>
      <c r="L91" s="11"/>
      <c r="M91" s="11"/>
      <c r="N91" s="11"/>
      <c r="O91" s="11"/>
      <c r="P91" s="15">
        <f>F91-J91</f>
        <v>0</v>
      </c>
      <c r="Q91" s="12"/>
    </row>
    <row r="92" spans="6:17" ht="15.75">
      <c r="F92" s="12"/>
      <c r="G92" s="12"/>
      <c r="H92" s="12"/>
      <c r="I92" s="12"/>
      <c r="J92" s="12"/>
      <c r="K92" s="12"/>
      <c r="P92" s="12"/>
      <c r="Q92" s="12"/>
    </row>
    <row r="93" spans="6:17" ht="15.7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8">
      <c r="A94" s="10" t="s">
        <v>20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8" ht="15.75">
      <c r="A95" s="13" t="s">
        <v>22</v>
      </c>
      <c r="B95" s="52">
        <f>'[3]May 2003'!$C$37</f>
        <v>131794</v>
      </c>
      <c r="D95" s="52">
        <f>'[3]May 2003'!$E$37</f>
        <v>677860</v>
      </c>
      <c r="E95" s="14"/>
      <c r="F95" s="15">
        <f>B95+D95</f>
        <v>809654</v>
      </c>
      <c r="G95" s="53">
        <f>'[3]May 2003'!$I$37</f>
        <v>524572.41</v>
      </c>
      <c r="H95" s="12"/>
      <c r="I95" s="15">
        <f>J95-G95</f>
        <v>240287.58999999997</v>
      </c>
      <c r="J95" s="53">
        <f>'[3]May 2003'!$O$37</f>
        <v>764860</v>
      </c>
      <c r="K95" s="53"/>
      <c r="L95" s="15">
        <f>D95-J95</f>
        <v>-87000</v>
      </c>
      <c r="M95" s="33"/>
      <c r="N95" s="15">
        <f>L95-R95</f>
        <v>0</v>
      </c>
      <c r="O95" s="33"/>
      <c r="P95" s="15">
        <f>F95-J95</f>
        <v>44794</v>
      </c>
      <c r="Q95" s="12"/>
      <c r="R95" s="52">
        <f>'[3]May 2003'!$W$37</f>
        <v>-87000</v>
      </c>
    </row>
    <row r="96" spans="1:17" ht="15.75">
      <c r="A96" s="13" t="s">
        <v>23</v>
      </c>
      <c r="F96" s="15"/>
      <c r="G96" s="12"/>
      <c r="H96" s="12"/>
      <c r="I96" s="15"/>
      <c r="J96" s="12"/>
      <c r="K96" s="12"/>
      <c r="L96" s="15"/>
      <c r="M96" s="12"/>
      <c r="N96" s="15"/>
      <c r="O96" s="12"/>
      <c r="P96" s="15"/>
      <c r="Q96" s="12"/>
    </row>
    <row r="97" spans="1:18" ht="15.75">
      <c r="A97" s="13" t="s">
        <v>59</v>
      </c>
      <c r="B97" s="52">
        <f>'[3]May 2003'!$C$39</f>
        <v>218299</v>
      </c>
      <c r="D97" s="52">
        <f>'[3]May 2003'!$E$39</f>
        <v>200000</v>
      </c>
      <c r="E97" s="14"/>
      <c r="F97" s="15">
        <f>B97+D97</f>
        <v>418299</v>
      </c>
      <c r="G97" s="53">
        <f>'[3]May 2003'!$I$39</f>
        <v>184209.29</v>
      </c>
      <c r="H97" s="12"/>
      <c r="I97" s="15">
        <f>J97-G97</f>
        <v>15790.709999999992</v>
      </c>
      <c r="J97" s="53">
        <f>'[3]May 2003'!$O$39</f>
        <v>200000</v>
      </c>
      <c r="K97" s="53"/>
      <c r="L97" s="15">
        <f>D97-J97</f>
        <v>0</v>
      </c>
      <c r="M97" s="12"/>
      <c r="N97" s="15">
        <f>L97-R97</f>
        <v>0</v>
      </c>
      <c r="O97" s="12"/>
      <c r="P97" s="15">
        <f>F97-J97</f>
        <v>218299</v>
      </c>
      <c r="Q97" s="12"/>
      <c r="R97" s="52">
        <f>'[3]May 2003'!$W$39</f>
        <v>0</v>
      </c>
    </row>
    <row r="98" spans="4:17" ht="15.75">
      <c r="D98" s="52"/>
      <c r="I98" s="15"/>
      <c r="J98" s="12"/>
      <c r="K98" s="12"/>
      <c r="L98" s="12"/>
      <c r="M98" s="12"/>
      <c r="N98" s="12"/>
      <c r="O98" s="12"/>
      <c r="P98" s="12"/>
      <c r="Q98" s="12"/>
    </row>
    <row r="99" spans="4:17" ht="15.75">
      <c r="D99" s="52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.75">
      <c r="D100" s="52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.75">
      <c r="D101" s="52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.75">
      <c r="D102" s="52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2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2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2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2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2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2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2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2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2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2"/>
      <c r="I112" s="15"/>
      <c r="J112" s="12"/>
      <c r="K112" s="12"/>
      <c r="L112" s="12"/>
      <c r="M112" s="12"/>
      <c r="N112" s="12"/>
      <c r="O112" s="12"/>
      <c r="P112" s="12"/>
      <c r="Q112" s="12"/>
    </row>
    <row r="113" spans="4:17" ht="15.75">
      <c r="D113" s="52"/>
      <c r="I113" s="15"/>
      <c r="J113" s="12"/>
      <c r="K113" s="12"/>
      <c r="L113" s="12"/>
      <c r="M113" s="12"/>
      <c r="N113" s="12"/>
      <c r="O113" s="12"/>
      <c r="P113" s="12"/>
      <c r="Q113" s="12"/>
    </row>
    <row r="114" spans="4:17" ht="15.75">
      <c r="D114" s="52"/>
      <c r="I114" s="15"/>
      <c r="J114" s="12"/>
      <c r="K114" s="12"/>
      <c r="L114" s="12"/>
      <c r="M114" s="12"/>
      <c r="N114" s="12"/>
      <c r="O114" s="12"/>
      <c r="P114" s="12"/>
      <c r="Q114" s="12"/>
    </row>
    <row r="115" ht="15.75">
      <c r="Q115" s="12"/>
    </row>
    <row r="116" spans="1:17" ht="18">
      <c r="A116" s="69">
        <v>5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12"/>
    </row>
    <row r="117" spans="1:17" ht="20.2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12"/>
    </row>
    <row r="118" spans="1:17" ht="20.25">
      <c r="A118" s="71" t="s">
        <v>35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12"/>
    </row>
    <row r="119" spans="1:17" ht="20.25">
      <c r="A119" s="72" t="str">
        <f>$A$3</f>
        <v>FINANCIAL STATUS AS OF DECEMBER 31, 2003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12"/>
    </row>
    <row r="120" spans="1:17" ht="15.75">
      <c r="A120" s="4"/>
      <c r="H120" s="5" t="s">
        <v>58</v>
      </c>
      <c r="Q120" s="12"/>
    </row>
    <row r="121" spans="2:17" ht="15.75">
      <c r="B121" s="6">
        <v>-1</v>
      </c>
      <c r="C121" s="7"/>
      <c r="D121" s="6">
        <v>-2</v>
      </c>
      <c r="E121" s="6"/>
      <c r="F121" s="6">
        <v>-3</v>
      </c>
      <c r="G121" s="6">
        <v>-4</v>
      </c>
      <c r="H121" s="7"/>
      <c r="I121" s="6">
        <v>-5</v>
      </c>
      <c r="J121" s="6">
        <v>-6</v>
      </c>
      <c r="K121" s="6"/>
      <c r="L121" s="6">
        <v>-7</v>
      </c>
      <c r="M121" s="7"/>
      <c r="N121" s="38">
        <v>-8</v>
      </c>
      <c r="O121" s="7"/>
      <c r="P121" s="6">
        <v>-9</v>
      </c>
      <c r="Q121" s="12"/>
    </row>
    <row r="122" spans="16:17" ht="15.75">
      <c r="P122" s="8" t="s">
        <v>0</v>
      </c>
      <c r="Q122" s="12"/>
    </row>
    <row r="123" spans="6:17" ht="15.75">
      <c r="F123" s="8" t="s">
        <v>0</v>
      </c>
      <c r="G123" s="8" t="s">
        <v>1</v>
      </c>
      <c r="I123" s="8" t="s">
        <v>2</v>
      </c>
      <c r="J123" s="8" t="s">
        <v>3</v>
      </c>
      <c r="K123" s="8"/>
      <c r="L123" s="8" t="s">
        <v>54</v>
      </c>
      <c r="N123" s="39" t="s">
        <v>2</v>
      </c>
      <c r="P123" s="8" t="s">
        <v>2</v>
      </c>
      <c r="Q123" s="12"/>
    </row>
    <row r="124" spans="2:17" ht="15.75">
      <c r="B124" s="8" t="s">
        <v>4</v>
      </c>
      <c r="D124" s="8" t="s">
        <v>54</v>
      </c>
      <c r="E124" s="8"/>
      <c r="F124" s="8" t="s">
        <v>2</v>
      </c>
      <c r="G124" s="8" t="s">
        <v>5</v>
      </c>
      <c r="I124" s="8" t="s">
        <v>5</v>
      </c>
      <c r="J124" s="8" t="s">
        <v>5</v>
      </c>
      <c r="K124" s="8"/>
      <c r="L124" s="8" t="s">
        <v>2</v>
      </c>
      <c r="N124" s="39" t="s">
        <v>53</v>
      </c>
      <c r="P124" s="8" t="s">
        <v>6</v>
      </c>
      <c r="Q124" s="12"/>
    </row>
    <row r="125" spans="2:17" ht="15.75">
      <c r="B125" s="8" t="s">
        <v>7</v>
      </c>
      <c r="D125" s="8" t="s">
        <v>8</v>
      </c>
      <c r="E125" s="8"/>
      <c r="F125" s="8" t="s">
        <v>9</v>
      </c>
      <c r="G125" s="8" t="s">
        <v>10</v>
      </c>
      <c r="I125" s="8" t="s">
        <v>39</v>
      </c>
      <c r="J125" s="8" t="s">
        <v>11</v>
      </c>
      <c r="K125" s="8"/>
      <c r="L125" s="8" t="s">
        <v>52</v>
      </c>
      <c r="N125" s="39" t="s">
        <v>6</v>
      </c>
      <c r="P125" s="8" t="s">
        <v>43</v>
      </c>
      <c r="Q125" s="12"/>
    </row>
    <row r="126" spans="2:17" ht="15.75">
      <c r="B126" s="9" t="str">
        <f>$B$10</f>
        <v>on 4/1/03</v>
      </c>
      <c r="D126" s="9" t="s">
        <v>9</v>
      </c>
      <c r="E126" s="9"/>
      <c r="F126" s="50" t="s">
        <v>54</v>
      </c>
      <c r="G126" s="65">
        <f>$G$10</f>
        <v>37986</v>
      </c>
      <c r="H126" s="29"/>
      <c r="I126" s="9" t="s">
        <v>40</v>
      </c>
      <c r="J126" s="9" t="s">
        <v>2</v>
      </c>
      <c r="K126" s="9"/>
      <c r="L126" s="9" t="s">
        <v>5</v>
      </c>
      <c r="M126" s="29"/>
      <c r="N126" s="40" t="str">
        <f>$N$10</f>
        <v>at 3/31/04</v>
      </c>
      <c r="P126" s="9" t="s">
        <v>40</v>
      </c>
      <c r="Q126" s="12"/>
    </row>
    <row r="127" ht="15.75">
      <c r="Q127" s="12"/>
    </row>
    <row r="128" spans="1:17" ht="18">
      <c r="A128" s="10" t="s">
        <v>12</v>
      </c>
      <c r="B128" s="12"/>
      <c r="D128" s="12"/>
      <c r="E128" s="12"/>
      <c r="F128" s="12"/>
      <c r="G128" s="12"/>
      <c r="H128" s="12"/>
      <c r="I128" s="12"/>
      <c r="J128" s="12"/>
      <c r="K128" s="12"/>
      <c r="L128" s="12"/>
      <c r="P128" s="11"/>
      <c r="Q128" s="12"/>
    </row>
    <row r="129" spans="1:18" ht="15.75">
      <c r="A129" s="13" t="s">
        <v>13</v>
      </c>
      <c r="B129" s="53">
        <f>'[5]OHE '!$C$13</f>
        <v>3085213</v>
      </c>
      <c r="C129" s="3" t="s">
        <v>46</v>
      </c>
      <c r="D129" s="18"/>
      <c r="E129" s="14"/>
      <c r="F129" s="15">
        <f>B129</f>
        <v>3085213</v>
      </c>
      <c r="G129" s="53">
        <f>'[5]OHE '!$I$13</f>
        <v>2309740.9</v>
      </c>
      <c r="H129" s="12"/>
      <c r="I129" s="26">
        <f>J129-G129</f>
        <v>775472.1000000001</v>
      </c>
      <c r="J129" s="15">
        <f>F129</f>
        <v>3085213</v>
      </c>
      <c r="K129" s="15"/>
      <c r="L129" s="15">
        <f>F129-J129</f>
        <v>0</v>
      </c>
      <c r="N129" s="3">
        <f>L129-R129</f>
        <v>0</v>
      </c>
      <c r="P129" s="16"/>
      <c r="Q129" s="12"/>
      <c r="R129" s="52"/>
    </row>
    <row r="130" spans="1:18" ht="15.75">
      <c r="A130" s="13" t="s">
        <v>44</v>
      </c>
      <c r="B130" s="53">
        <f>'[5]OHE '!$C$14</f>
        <v>618099</v>
      </c>
      <c r="D130" s="18"/>
      <c r="E130" s="28"/>
      <c r="F130" s="15">
        <f>B130</f>
        <v>618099</v>
      </c>
      <c r="G130" s="56">
        <f>'[5]OHE '!$I$14</f>
        <v>160935.03999999998</v>
      </c>
      <c r="H130" s="12"/>
      <c r="I130" s="26">
        <f>J130-G130</f>
        <v>457163.96</v>
      </c>
      <c r="J130" s="15">
        <f>F130</f>
        <v>618099</v>
      </c>
      <c r="K130" s="15"/>
      <c r="L130" s="15">
        <f>F130-J130</f>
        <v>0</v>
      </c>
      <c r="N130" s="3">
        <f>L130-R130</f>
        <v>0</v>
      </c>
      <c r="P130" s="18"/>
      <c r="Q130" s="12"/>
      <c r="R130" s="52"/>
    </row>
    <row r="131" spans="1:18" ht="15.75">
      <c r="A131" s="13" t="s">
        <v>45</v>
      </c>
      <c r="B131" s="53"/>
      <c r="D131" s="11"/>
      <c r="F131" s="15"/>
      <c r="G131" s="53"/>
      <c r="H131" s="12"/>
      <c r="I131" s="26"/>
      <c r="J131" s="15"/>
      <c r="K131" s="15"/>
      <c r="L131" s="15"/>
      <c r="P131" s="11"/>
      <c r="Q131" s="12"/>
      <c r="R131" s="52"/>
    </row>
    <row r="132" spans="1:18" ht="15.75">
      <c r="A132" s="3" t="s">
        <v>47</v>
      </c>
      <c r="B132" s="54">
        <f>'[5]OHE '!$C$16</f>
        <v>1150000</v>
      </c>
      <c r="D132" s="18"/>
      <c r="E132" s="4"/>
      <c r="F132" s="27">
        <f>B132</f>
        <v>1150000</v>
      </c>
      <c r="G132" s="54">
        <f>'[5]OHE '!$I$16</f>
        <v>1092373.63</v>
      </c>
      <c r="H132" s="23"/>
      <c r="I132" s="47">
        <f>J132-G132</f>
        <v>757626.3700000001</v>
      </c>
      <c r="J132" s="27">
        <f>F132+700000</f>
        <v>1850000</v>
      </c>
      <c r="K132" s="27" t="s">
        <v>68</v>
      </c>
      <c r="L132" s="27">
        <f>F132-J132</f>
        <v>-700000</v>
      </c>
      <c r="M132" s="29"/>
      <c r="N132" s="29">
        <f>L132-R132</f>
        <v>-700000</v>
      </c>
      <c r="P132" s="11"/>
      <c r="Q132" s="12"/>
      <c r="R132" s="52"/>
    </row>
    <row r="133" spans="1:18" ht="15.75">
      <c r="A133" s="19" t="s">
        <v>15</v>
      </c>
      <c r="B133" s="53">
        <f>'[5]OHE '!$C$17</f>
        <v>4853312</v>
      </c>
      <c r="D133" s="16"/>
      <c r="E133" s="15"/>
      <c r="F133" s="15">
        <f>B133</f>
        <v>4853312</v>
      </c>
      <c r="G133" s="53">
        <f>'[5]OHE '!$I$17</f>
        <v>3563049.57</v>
      </c>
      <c r="H133" s="12"/>
      <c r="I133" s="26">
        <f>J133-G133</f>
        <v>1990262.4300000002</v>
      </c>
      <c r="J133" s="15">
        <f>SUM(J129:J132)</f>
        <v>5553312</v>
      </c>
      <c r="K133" s="15"/>
      <c r="L133" s="15">
        <f>F133-J133</f>
        <v>-700000</v>
      </c>
      <c r="N133" s="3">
        <f>L133-R133</f>
        <v>-700000</v>
      </c>
      <c r="P133" s="16"/>
      <c r="Q133" s="12"/>
      <c r="R133" s="52"/>
    </row>
    <row r="134" spans="6:17" ht="15.75">
      <c r="F134" s="12"/>
      <c r="G134" s="12"/>
      <c r="H134" s="12"/>
      <c r="I134" s="12"/>
      <c r="J134" s="30"/>
      <c r="K134" s="30"/>
      <c r="L134" s="12"/>
      <c r="Q134" s="12"/>
    </row>
    <row r="135" ht="15.75">
      <c r="Q135" s="12"/>
    </row>
    <row r="136" ht="15.75">
      <c r="Q136" s="12"/>
    </row>
    <row r="137" spans="1:17" ht="18">
      <c r="A137" s="10" t="s">
        <v>16</v>
      </c>
      <c r="B137" s="11"/>
      <c r="C137" s="11"/>
      <c r="D137" s="11"/>
      <c r="E137" s="11"/>
      <c r="L137" s="11"/>
      <c r="M137" s="11"/>
      <c r="N137" s="11"/>
      <c r="O137" s="11"/>
      <c r="Q137" s="12"/>
    </row>
    <row r="138" spans="1:17" ht="15.75">
      <c r="A138" s="24" t="s">
        <v>21</v>
      </c>
      <c r="B138" s="11"/>
      <c r="C138" s="11"/>
      <c r="D138" s="11"/>
      <c r="E138" s="11"/>
      <c r="F138" s="12"/>
      <c r="G138" s="12"/>
      <c r="H138" s="12"/>
      <c r="I138" s="12"/>
      <c r="J138" s="12"/>
      <c r="K138" s="12"/>
      <c r="L138" s="11"/>
      <c r="M138" s="11"/>
      <c r="N138" s="11"/>
      <c r="O138" s="11"/>
      <c r="P138" s="12"/>
      <c r="Q138" s="12"/>
    </row>
    <row r="139" spans="1:17" ht="15.75">
      <c r="A139" s="13" t="s">
        <v>13</v>
      </c>
      <c r="B139" s="11"/>
      <c r="C139" s="11"/>
      <c r="D139" s="11"/>
      <c r="E139" s="11"/>
      <c r="F139" s="53">
        <f>'[5]OHE '!$G$25</f>
        <v>0</v>
      </c>
      <c r="G139" s="53">
        <f>'[5]OHE '!$I$25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</row>
    <row r="140" spans="1:17" ht="15.75">
      <c r="A140" s="13" t="s">
        <v>14</v>
      </c>
      <c r="B140" s="11"/>
      <c r="C140" s="11"/>
      <c r="D140" s="11"/>
      <c r="E140" s="11"/>
      <c r="F140" s="53">
        <f>'[5]OHE '!$G$26</f>
        <v>0</v>
      </c>
      <c r="G140" s="53">
        <f>'[5]OHE '!$I$26</f>
        <v>0</v>
      </c>
      <c r="H140" s="12"/>
      <c r="I140" s="15">
        <f>J140-G140</f>
        <v>0</v>
      </c>
      <c r="J140" s="15">
        <f>F140</f>
        <v>0</v>
      </c>
      <c r="K140" s="15"/>
      <c r="L140" s="11"/>
      <c r="M140" s="11"/>
      <c r="N140" s="11"/>
      <c r="O140" s="11"/>
      <c r="P140" s="15">
        <f>F140-J140</f>
        <v>0</v>
      </c>
      <c r="Q140" s="12"/>
    </row>
    <row r="141" spans="1:17" ht="15.75">
      <c r="A141" s="13" t="s">
        <v>18</v>
      </c>
      <c r="B141" s="11"/>
      <c r="C141" s="11"/>
      <c r="D141" s="11"/>
      <c r="E141" s="11"/>
      <c r="F141" s="55">
        <f>'[5]OHE '!$G$27</f>
        <v>0</v>
      </c>
      <c r="G141" s="55">
        <f>'[5]OHE '!$I$27</f>
        <v>0</v>
      </c>
      <c r="H141" s="23"/>
      <c r="I141" s="27">
        <f>J141-G141</f>
        <v>0</v>
      </c>
      <c r="J141" s="27">
        <f>F141</f>
        <v>0</v>
      </c>
      <c r="K141" s="21"/>
      <c r="L141" s="11"/>
      <c r="M141" s="11"/>
      <c r="N141" s="11"/>
      <c r="O141" s="11"/>
      <c r="P141" s="27">
        <f>F141-J141</f>
        <v>0</v>
      </c>
      <c r="Q141" s="12"/>
    </row>
    <row r="142" spans="1:17" ht="15.75">
      <c r="A142" s="19" t="s">
        <v>15</v>
      </c>
      <c r="B142" s="11"/>
      <c r="C142" s="11"/>
      <c r="D142" s="11"/>
      <c r="E142" s="11"/>
      <c r="F142" s="53">
        <f>'[5]OHE '!$G$28</f>
        <v>0</v>
      </c>
      <c r="G142" s="53">
        <f>'[5]OHE '!$I$28</f>
        <v>0</v>
      </c>
      <c r="H142" s="12"/>
      <c r="I142" s="15">
        <f>J142-G142</f>
        <v>0</v>
      </c>
      <c r="J142" s="15">
        <f>F142</f>
        <v>0</v>
      </c>
      <c r="K142" s="15"/>
      <c r="L142" s="11"/>
      <c r="M142" s="11"/>
      <c r="N142" s="11"/>
      <c r="O142" s="11"/>
      <c r="P142" s="15">
        <f>F142-J142</f>
        <v>0</v>
      </c>
      <c r="Q142" s="12"/>
    </row>
    <row r="143" spans="6:17" ht="15.75">
      <c r="F143" s="12"/>
      <c r="G143" s="12"/>
      <c r="H143" s="12"/>
      <c r="I143" s="12"/>
      <c r="J143" s="12"/>
      <c r="K143" s="12"/>
      <c r="P143" s="12"/>
      <c r="Q143" s="12"/>
    </row>
    <row r="144" spans="1:17" ht="15.75">
      <c r="A144" s="24" t="s">
        <v>19</v>
      </c>
      <c r="B144" s="11"/>
      <c r="C144" s="11"/>
      <c r="D144" s="11"/>
      <c r="E144" s="11"/>
      <c r="F144" s="12"/>
      <c r="G144" s="12"/>
      <c r="H144" s="12"/>
      <c r="I144" s="12"/>
      <c r="J144" s="12"/>
      <c r="K144" s="12"/>
      <c r="L144" s="11"/>
      <c r="M144" s="11"/>
      <c r="N144" s="11"/>
      <c r="O144" s="11"/>
      <c r="P144" s="12"/>
      <c r="Q144" s="12"/>
    </row>
    <row r="145" spans="1:17" ht="15.75">
      <c r="A145" s="13" t="s">
        <v>13</v>
      </c>
      <c r="B145" s="11"/>
      <c r="C145" s="11"/>
      <c r="D145" s="11"/>
      <c r="E145" s="11"/>
      <c r="F145" s="53">
        <f>'[5]OHE '!$G$31</f>
        <v>949437</v>
      </c>
      <c r="G145" s="53">
        <f>'[5]OHE '!$I$31</f>
        <v>35200.41</v>
      </c>
      <c r="H145" s="12"/>
      <c r="I145" s="15">
        <f>J145-G145</f>
        <v>914236.59</v>
      </c>
      <c r="J145" s="15">
        <f>F145</f>
        <v>949437</v>
      </c>
      <c r="K145" s="15"/>
      <c r="L145" s="11"/>
      <c r="M145" s="11"/>
      <c r="N145" s="11"/>
      <c r="O145" s="11"/>
      <c r="P145" s="15">
        <f>F145-J145</f>
        <v>0</v>
      </c>
      <c r="Q145" s="12"/>
    </row>
    <row r="146" spans="1:17" ht="15.75">
      <c r="A146" s="13" t="s">
        <v>14</v>
      </c>
      <c r="B146" s="11"/>
      <c r="C146" s="11"/>
      <c r="D146" s="11"/>
      <c r="E146" s="11"/>
      <c r="F146" s="53">
        <f>'[5]OHE '!$G$32</f>
        <v>395043</v>
      </c>
      <c r="G146" s="53">
        <f>'[5]OHE '!$I$32</f>
        <v>0</v>
      </c>
      <c r="H146" s="12"/>
      <c r="I146" s="15">
        <f>J146-G146</f>
        <v>395043</v>
      </c>
      <c r="J146" s="15">
        <f>F146</f>
        <v>395043</v>
      </c>
      <c r="K146" s="15"/>
      <c r="L146" s="11"/>
      <c r="M146" s="11"/>
      <c r="N146" s="11"/>
      <c r="O146" s="11"/>
      <c r="P146" s="15">
        <f>F146-J146</f>
        <v>0</v>
      </c>
      <c r="Q146" s="12"/>
    </row>
    <row r="147" spans="1:17" ht="15.75">
      <c r="A147" s="13" t="s">
        <v>18</v>
      </c>
      <c r="B147" s="11"/>
      <c r="C147" s="11"/>
      <c r="D147" s="11"/>
      <c r="E147" s="11"/>
      <c r="F147" s="55">
        <f>'[5]OHE '!$G$33</f>
        <v>281613</v>
      </c>
      <c r="G147" s="55">
        <f>'[5]OHE '!$I$33</f>
        <v>0</v>
      </c>
      <c r="H147" s="23"/>
      <c r="I147" s="27">
        <f>J147-G147</f>
        <v>281613</v>
      </c>
      <c r="J147" s="27">
        <f>F147</f>
        <v>281613</v>
      </c>
      <c r="K147" s="21"/>
      <c r="L147" s="11"/>
      <c r="M147" s="11"/>
      <c r="N147" s="11"/>
      <c r="O147" s="11"/>
      <c r="P147" s="27">
        <f>F147-J147</f>
        <v>0</v>
      </c>
      <c r="Q147" s="12"/>
    </row>
    <row r="148" spans="1:17" ht="15.75">
      <c r="A148" s="19" t="s">
        <v>15</v>
      </c>
      <c r="B148" s="11"/>
      <c r="C148" s="11"/>
      <c r="D148" s="11"/>
      <c r="E148" s="11"/>
      <c r="F148" s="53">
        <f>'[5]OHE '!$G$34</f>
        <v>1626093</v>
      </c>
      <c r="G148" s="53">
        <f>'[5]OHE '!$I$34</f>
        <v>35200.41</v>
      </c>
      <c r="H148" s="12"/>
      <c r="I148" s="15">
        <f>J148-G148</f>
        <v>1590892.59</v>
      </c>
      <c r="J148" s="15">
        <f>F148</f>
        <v>1626093</v>
      </c>
      <c r="K148" s="15"/>
      <c r="L148" s="11"/>
      <c r="M148" s="11"/>
      <c r="N148" s="11"/>
      <c r="O148" s="11"/>
      <c r="P148" s="15">
        <f>F148-J148</f>
        <v>0</v>
      </c>
      <c r="Q148" s="12"/>
    </row>
    <row r="149" spans="1:17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Q149" s="12"/>
    </row>
    <row r="150" spans="1:17" ht="15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Q150" s="12"/>
    </row>
    <row r="151" spans="1:17" ht="18">
      <c r="A151" s="31" t="s">
        <v>20</v>
      </c>
      <c r="B151" s="12"/>
      <c r="C151" s="3" t="s">
        <v>48</v>
      </c>
      <c r="D151" s="12"/>
      <c r="E151" s="12"/>
      <c r="F151" s="12"/>
      <c r="G151" s="12"/>
      <c r="H151" s="12"/>
      <c r="I151" s="12"/>
      <c r="J151" s="12"/>
      <c r="K151" s="12"/>
      <c r="L151" s="12"/>
      <c r="P151" s="12"/>
      <c r="Q151" s="12"/>
    </row>
    <row r="152" spans="1:18" ht="15.75">
      <c r="A152" s="32" t="s">
        <v>78</v>
      </c>
      <c r="B152" s="53">
        <f>'[5]OHE '!$C$38</f>
        <v>-61212.56</v>
      </c>
      <c r="D152" s="53">
        <f>'[5]OHE '!$E$38</f>
        <v>2085000</v>
      </c>
      <c r="E152" s="15"/>
      <c r="F152" s="21">
        <f>B152+D152</f>
        <v>2023787.44</v>
      </c>
      <c r="G152" s="53">
        <f>'[5]OHE '!$I$38</f>
        <v>1177861.82</v>
      </c>
      <c r="H152" s="12"/>
      <c r="I152" s="15">
        <f>J152-G152</f>
        <v>548138.1799999999</v>
      </c>
      <c r="J152" s="53">
        <f>'[5]OHE '!$O$38</f>
        <v>1726000</v>
      </c>
      <c r="K152" s="53"/>
      <c r="L152" s="15">
        <f>D152-J152</f>
        <v>359000</v>
      </c>
      <c r="M152" s="34"/>
      <c r="N152" s="3">
        <f>L152-R152</f>
        <v>359000</v>
      </c>
      <c r="P152" s="15">
        <f>F152-J152</f>
        <v>297787.43999999994</v>
      </c>
      <c r="Q152" s="33"/>
      <c r="R152" s="57"/>
    </row>
    <row r="153" spans="1:18" ht="15.75">
      <c r="A153" s="32" t="s">
        <v>79</v>
      </c>
      <c r="B153" s="53">
        <f>'[5]OHE '!$C$40</f>
        <v>1529990.74</v>
      </c>
      <c r="C153" s="12"/>
      <c r="D153" s="53">
        <f>'[5]OHE '!$E$40</f>
        <v>185000</v>
      </c>
      <c r="E153" s="15"/>
      <c r="F153" s="21">
        <f>B153+D153</f>
        <v>1714990.74</v>
      </c>
      <c r="G153" s="53">
        <f>'[5]OHE '!$I$40</f>
        <v>323912.11</v>
      </c>
      <c r="H153" s="12"/>
      <c r="I153" s="15">
        <f>J153-G153</f>
        <v>1376087.8900000001</v>
      </c>
      <c r="J153" s="53">
        <f>'[5]OHE '!$O$40</f>
        <v>1700000</v>
      </c>
      <c r="K153" s="53"/>
      <c r="L153" s="15">
        <f>D153-J153</f>
        <v>-1515000</v>
      </c>
      <c r="M153" s="34"/>
      <c r="N153" s="3">
        <f>L153-R153</f>
        <v>0</v>
      </c>
      <c r="O153" s="34"/>
      <c r="P153" s="15">
        <f>F153-J153</f>
        <v>14990.73999999999</v>
      </c>
      <c r="Q153" s="12"/>
      <c r="R153" s="52">
        <f>'[5]OHE '!$W$40</f>
        <v>-1515000</v>
      </c>
    </row>
    <row r="154" spans="1:18" ht="15.75">
      <c r="A154" s="32" t="s">
        <v>80</v>
      </c>
      <c r="B154" s="53">
        <f>'[5]OHE '!$C$41</f>
        <v>2639777.97</v>
      </c>
      <c r="C154" s="12"/>
      <c r="D154" s="53">
        <f>'[5]OHE '!$E$41</f>
        <v>5377887</v>
      </c>
      <c r="E154" s="15"/>
      <c r="F154" s="21">
        <f>B154+D154</f>
        <v>8017664.970000001</v>
      </c>
      <c r="G154" s="53">
        <f>'[5]OHE '!$I$41</f>
        <v>5102363.15</v>
      </c>
      <c r="H154" s="12"/>
      <c r="I154" s="15">
        <f>J154-G154</f>
        <v>1993910.2200000007</v>
      </c>
      <c r="J154" s="53">
        <f>'[5]OHE '!$O$41</f>
        <v>7096273.370000001</v>
      </c>
      <c r="K154" s="53"/>
      <c r="L154" s="53">
        <f>'[5]OHE '!$Q$41</f>
        <v>-1718386.370000001</v>
      </c>
      <c r="N154" s="3">
        <f>L154-R154</f>
        <v>55009.62999999896</v>
      </c>
      <c r="P154" s="15">
        <f>F154-J154</f>
        <v>921391.5999999996</v>
      </c>
      <c r="Q154" s="12"/>
      <c r="R154" s="52">
        <f>'[5]OHE '!$W$41</f>
        <v>-1773396</v>
      </c>
    </row>
    <row r="155" spans="1:18" ht="15.75">
      <c r="A155" s="32" t="s">
        <v>72</v>
      </c>
      <c r="B155" s="53"/>
      <c r="C155" s="12"/>
      <c r="D155" s="53"/>
      <c r="E155" s="15"/>
      <c r="F155" s="21"/>
      <c r="G155" s="53"/>
      <c r="H155" s="12"/>
      <c r="I155" s="15"/>
      <c r="J155" s="53"/>
      <c r="K155" s="53"/>
      <c r="L155" s="15"/>
      <c r="P155" s="15"/>
      <c r="Q155" s="12"/>
      <c r="R155" s="52"/>
    </row>
    <row r="156" spans="1:18" ht="15.75">
      <c r="A156" s="61" t="s">
        <v>93</v>
      </c>
      <c r="B156" s="53">
        <f>'[5]OHE '!$C$42</f>
        <v>19859.46</v>
      </c>
      <c r="C156" s="12"/>
      <c r="D156" s="53">
        <f>'[5]OHE '!$E$42</f>
        <v>179596</v>
      </c>
      <c r="E156" s="15"/>
      <c r="F156" s="21">
        <f>B156+D156</f>
        <v>199455.46</v>
      </c>
      <c r="G156" s="53">
        <f>'[5]OHE '!$I$42</f>
        <v>35204.3</v>
      </c>
      <c r="H156" s="12"/>
      <c r="I156" s="15">
        <f>J156-G156</f>
        <v>144391.7</v>
      </c>
      <c r="J156" s="53">
        <f>'[5]OHE '!$O$42</f>
        <v>179596</v>
      </c>
      <c r="K156" s="53"/>
      <c r="L156" s="15">
        <f>D156-J156</f>
        <v>0</v>
      </c>
      <c r="N156" s="3">
        <f>L156-R156</f>
        <v>0</v>
      </c>
      <c r="P156" s="15">
        <f>F156-J156</f>
        <v>19859.459999999992</v>
      </c>
      <c r="Q156" s="12"/>
      <c r="R156" s="3">
        <f>'[5]OHE '!$W$42</f>
        <v>0</v>
      </c>
    </row>
    <row r="157" spans="17:18" ht="15.75">
      <c r="Q157" s="12"/>
      <c r="R157" s="52"/>
    </row>
    <row r="158" spans="17:18" ht="15.75">
      <c r="Q158" s="12"/>
      <c r="R158" s="52"/>
    </row>
    <row r="159" spans="1:18" ht="15.75">
      <c r="A159" s="3" t="s">
        <v>73</v>
      </c>
      <c r="Q159" s="12"/>
      <c r="R159" s="52"/>
    </row>
    <row r="160" spans="1:17" ht="15.75">
      <c r="A160" s="3" t="s">
        <v>102</v>
      </c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ht="15.75">
      <c r="Q169" s="12"/>
    </row>
    <row r="170" ht="15.75">
      <c r="Q170" s="12"/>
    </row>
    <row r="171" ht="15.75">
      <c r="Q171" s="12"/>
    </row>
    <row r="172" spans="1:17" ht="15.75">
      <c r="A172" s="13"/>
      <c r="Q172" s="12"/>
    </row>
    <row r="173" spans="1:17" ht="18">
      <c r="A173" s="69">
        <v>4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12"/>
    </row>
    <row r="174" spans="1:17" ht="20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12"/>
    </row>
    <row r="175" spans="1:17" ht="20.25">
      <c r="A175" s="71" t="s">
        <v>36</v>
      </c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12"/>
    </row>
    <row r="176" spans="1:17" ht="20.25">
      <c r="A176" s="72" t="str">
        <f>$A$3</f>
        <v>FINANCIAL STATUS AS OF DECEMBER 31, 2003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12"/>
    </row>
    <row r="177" spans="1:17" ht="15.75">
      <c r="A177" s="4"/>
      <c r="H177" s="5" t="s">
        <v>58</v>
      </c>
      <c r="Q177" s="12"/>
    </row>
    <row r="178" spans="2:18" ht="15.75">
      <c r="B178" s="6">
        <v>-1</v>
      </c>
      <c r="C178" s="7"/>
      <c r="D178" s="6">
        <v>-2</v>
      </c>
      <c r="E178" s="6"/>
      <c r="F178" s="6">
        <v>-3</v>
      </c>
      <c r="G178" s="6">
        <v>-4</v>
      </c>
      <c r="H178" s="7"/>
      <c r="I178" s="6">
        <v>-5</v>
      </c>
      <c r="J178" s="6">
        <v>-6</v>
      </c>
      <c r="K178" s="6"/>
      <c r="L178" s="6">
        <v>-7</v>
      </c>
      <c r="M178" s="7"/>
      <c r="N178" s="38">
        <v>-8</v>
      </c>
      <c r="O178" s="7"/>
      <c r="P178" s="6">
        <v>-9</v>
      </c>
      <c r="Q178" s="12"/>
      <c r="R178" s="38">
        <v>-10</v>
      </c>
    </row>
    <row r="179" spans="16:17" ht="15.75">
      <c r="P179" s="8" t="s">
        <v>0</v>
      </c>
      <c r="Q179" s="12"/>
    </row>
    <row r="180" spans="6:17" ht="15.75">
      <c r="F180" s="8" t="s">
        <v>0</v>
      </c>
      <c r="G180" s="8" t="s">
        <v>1</v>
      </c>
      <c r="I180" s="8" t="s">
        <v>2</v>
      </c>
      <c r="J180" s="8" t="s">
        <v>3</v>
      </c>
      <c r="K180" s="8"/>
      <c r="L180" s="8" t="s">
        <v>54</v>
      </c>
      <c r="N180" s="39" t="s">
        <v>2</v>
      </c>
      <c r="P180" s="8" t="s">
        <v>2</v>
      </c>
      <c r="Q180" s="12"/>
    </row>
    <row r="181" spans="2:18" ht="15.75">
      <c r="B181" s="8" t="s">
        <v>4</v>
      </c>
      <c r="D181" s="8" t="s">
        <v>54</v>
      </c>
      <c r="E181" s="8"/>
      <c r="F181" s="8" t="s">
        <v>2</v>
      </c>
      <c r="G181" s="8" t="s">
        <v>5</v>
      </c>
      <c r="I181" s="8" t="s">
        <v>5</v>
      </c>
      <c r="J181" s="8" t="s">
        <v>5</v>
      </c>
      <c r="K181" s="8"/>
      <c r="L181" s="8" t="s">
        <v>2</v>
      </c>
      <c r="N181" s="39" t="s">
        <v>53</v>
      </c>
      <c r="P181" s="8" t="s">
        <v>6</v>
      </c>
      <c r="Q181" s="12"/>
      <c r="R181" s="41" t="s">
        <v>61</v>
      </c>
    </row>
    <row r="182" spans="2:18" ht="15.75">
      <c r="B182" s="8" t="s">
        <v>7</v>
      </c>
      <c r="D182" s="8" t="s">
        <v>8</v>
      </c>
      <c r="E182" s="8"/>
      <c r="F182" s="8" t="s">
        <v>9</v>
      </c>
      <c r="G182" s="8" t="s">
        <v>10</v>
      </c>
      <c r="I182" s="8" t="s">
        <v>39</v>
      </c>
      <c r="J182" s="8" t="s">
        <v>11</v>
      </c>
      <c r="K182" s="8"/>
      <c r="L182" s="8" t="s">
        <v>52</v>
      </c>
      <c r="N182" s="39" t="s">
        <v>6</v>
      </c>
      <c r="P182" s="8" t="s">
        <v>43</v>
      </c>
      <c r="Q182" s="12"/>
      <c r="R182" s="41" t="s">
        <v>56</v>
      </c>
    </row>
    <row r="183" spans="2:18" ht="15.75">
      <c r="B183" s="9" t="str">
        <f>$B$10</f>
        <v>on 4/1/03</v>
      </c>
      <c r="D183" s="9" t="s">
        <v>9</v>
      </c>
      <c r="E183" s="9"/>
      <c r="F183" s="50" t="s">
        <v>54</v>
      </c>
      <c r="G183" s="65">
        <f>$G$10</f>
        <v>37986</v>
      </c>
      <c r="H183" s="29"/>
      <c r="I183" s="9" t="s">
        <v>40</v>
      </c>
      <c r="J183" s="9" t="s">
        <v>2</v>
      </c>
      <c r="K183" s="9"/>
      <c r="L183" s="9" t="s">
        <v>5</v>
      </c>
      <c r="M183" s="29"/>
      <c r="N183" s="40" t="str">
        <f>$N$10</f>
        <v>at 3/31/04</v>
      </c>
      <c r="P183" s="9" t="s">
        <v>40</v>
      </c>
      <c r="Q183" s="12"/>
      <c r="R183" s="40" t="s">
        <v>57</v>
      </c>
    </row>
    <row r="184" ht="15.75">
      <c r="Q184" s="12"/>
    </row>
    <row r="185" spans="1:17" ht="18">
      <c r="A185" s="10" t="s">
        <v>12</v>
      </c>
      <c r="B185" s="12"/>
      <c r="D185" s="12"/>
      <c r="E185" s="12"/>
      <c r="P185" s="11"/>
      <c r="Q185" s="12"/>
    </row>
    <row r="186" spans="1:18" ht="15.75">
      <c r="A186" s="13" t="s">
        <v>13</v>
      </c>
      <c r="B186" s="53">
        <f>'[2]Final MFR'!$C$13</f>
        <v>0</v>
      </c>
      <c r="D186" s="18"/>
      <c r="E186" s="14"/>
      <c r="F186" s="15">
        <f>B186</f>
        <v>0</v>
      </c>
      <c r="G186" s="53">
        <f>'[2]Final MFR'!$I$13</f>
        <v>0</v>
      </c>
      <c r="H186" s="12"/>
      <c r="I186" s="15">
        <f>J186-G186</f>
        <v>0</v>
      </c>
      <c r="J186" s="15">
        <f>F186</f>
        <v>0</v>
      </c>
      <c r="K186" s="15"/>
      <c r="L186" s="15">
        <f>F186-J186</f>
        <v>0</v>
      </c>
      <c r="M186" s="12"/>
      <c r="N186" s="12">
        <f>L186-R186</f>
        <v>0</v>
      </c>
      <c r="O186" s="12"/>
      <c r="P186" s="16"/>
      <c r="Q186" s="12"/>
      <c r="R186" s="52">
        <f>'[2]Final MFR'!$W$14</f>
        <v>0</v>
      </c>
    </row>
    <row r="187" spans="1:18" ht="15.75">
      <c r="A187" s="13" t="s">
        <v>14</v>
      </c>
      <c r="B187" s="54">
        <f>'[2]Final MFR'!$C$14</f>
        <v>0</v>
      </c>
      <c r="D187" s="18"/>
      <c r="E187" s="28"/>
      <c r="F187" s="27">
        <f>B187</f>
        <v>0</v>
      </c>
      <c r="G187" s="54">
        <f>'[2]Final MFR'!$I$14</f>
        <v>0</v>
      </c>
      <c r="H187" s="23"/>
      <c r="I187" s="27">
        <f>J187-G187</f>
        <v>0</v>
      </c>
      <c r="J187" s="27">
        <f>F187</f>
        <v>0</v>
      </c>
      <c r="K187" s="27"/>
      <c r="L187" s="27">
        <f>F187-J187</f>
        <v>0</v>
      </c>
      <c r="M187" s="23"/>
      <c r="N187" s="23">
        <f>L187-R187</f>
        <v>0</v>
      </c>
      <c r="O187" s="12"/>
      <c r="P187" s="18"/>
      <c r="Q187" s="12"/>
      <c r="R187" s="52"/>
    </row>
    <row r="188" spans="1:18" ht="15.75">
      <c r="A188" s="19" t="s">
        <v>15</v>
      </c>
      <c r="B188" s="53">
        <f>'[2]Final MFR'!$C$15</f>
        <v>0</v>
      </c>
      <c r="D188" s="18"/>
      <c r="E188" s="39"/>
      <c r="F188" s="15">
        <f>B188</f>
        <v>0</v>
      </c>
      <c r="G188" s="53">
        <f>'[2]Final MFR'!$I$15</f>
        <v>0</v>
      </c>
      <c r="H188" s="12"/>
      <c r="I188" s="15">
        <f>J188-G188</f>
        <v>0</v>
      </c>
      <c r="J188" s="15">
        <f>F188</f>
        <v>0</v>
      </c>
      <c r="K188" s="15"/>
      <c r="L188" s="15">
        <f>F188-J188</f>
        <v>0</v>
      </c>
      <c r="M188" s="12"/>
      <c r="N188" s="12">
        <f>L188-R188</f>
        <v>0</v>
      </c>
      <c r="O188" s="12"/>
      <c r="P188" s="16"/>
      <c r="Q188" s="12"/>
      <c r="R188" s="52"/>
    </row>
    <row r="189" ht="15.75">
      <c r="Q189" s="12"/>
    </row>
    <row r="190" ht="15.75">
      <c r="Q190" s="12"/>
    </row>
    <row r="191" spans="1:17" ht="18">
      <c r="A191" s="10" t="s">
        <v>16</v>
      </c>
      <c r="B191" s="11"/>
      <c r="C191" s="11"/>
      <c r="D191" s="11"/>
      <c r="E191" s="11"/>
      <c r="L191" s="11"/>
      <c r="M191" s="11"/>
      <c r="N191" s="11"/>
      <c r="O191" s="11"/>
      <c r="Q191" s="12"/>
    </row>
    <row r="192" spans="1:17" ht="15.75">
      <c r="A192" s="24" t="s">
        <v>21</v>
      </c>
      <c r="B192" s="11"/>
      <c r="C192" s="11"/>
      <c r="D192" s="11"/>
      <c r="E192" s="11"/>
      <c r="F192" s="12"/>
      <c r="G192" s="12"/>
      <c r="H192" s="12"/>
      <c r="I192" s="12"/>
      <c r="J192" s="12"/>
      <c r="K192" s="12"/>
      <c r="L192" s="11"/>
      <c r="M192" s="11"/>
      <c r="N192" s="11"/>
      <c r="O192" s="11"/>
      <c r="Q192" s="12"/>
    </row>
    <row r="193" spans="1:17" ht="15.75">
      <c r="A193" s="13" t="s">
        <v>13</v>
      </c>
      <c r="B193" s="11"/>
      <c r="C193" s="11"/>
      <c r="D193" s="11"/>
      <c r="E193" s="11"/>
      <c r="F193" s="53">
        <f>'[2]Final MFR'!$G$20</f>
        <v>3345462</v>
      </c>
      <c r="G193" s="53">
        <f>'[2]Final MFR'!$I$20</f>
        <v>0</v>
      </c>
      <c r="H193" s="12"/>
      <c r="I193" s="15">
        <f>J193-G193</f>
        <v>3345462</v>
      </c>
      <c r="J193" s="15">
        <f>F193</f>
        <v>3345462</v>
      </c>
      <c r="K193" s="15"/>
      <c r="L193" s="11"/>
      <c r="M193" s="11"/>
      <c r="N193" s="11"/>
      <c r="O193" s="11"/>
      <c r="P193" s="15">
        <f>F193-J193</f>
        <v>0</v>
      </c>
      <c r="Q193" s="12"/>
    </row>
    <row r="194" spans="1:17" ht="15.75">
      <c r="A194" s="13" t="s">
        <v>14</v>
      </c>
      <c r="B194" s="11"/>
      <c r="C194" s="11"/>
      <c r="D194" s="11"/>
      <c r="E194" s="11"/>
      <c r="F194" s="53">
        <f>'[2]Final MFR'!$G$21</f>
        <v>1153832</v>
      </c>
      <c r="G194" s="53">
        <f>'[2]Final MFR'!$I$21</f>
        <v>0</v>
      </c>
      <c r="H194" s="12"/>
      <c r="I194" s="15">
        <f>J194-G194</f>
        <v>1153832</v>
      </c>
      <c r="J194" s="15">
        <f>F194</f>
        <v>1153832</v>
      </c>
      <c r="K194" s="15"/>
      <c r="L194" s="11"/>
      <c r="M194" s="11"/>
      <c r="N194" s="11"/>
      <c r="O194" s="11"/>
      <c r="P194" s="15">
        <f>F194-J194</f>
        <v>0</v>
      </c>
      <c r="Q194" s="12"/>
    </row>
    <row r="195" spans="1:17" ht="15.75">
      <c r="A195" s="13" t="s">
        <v>18</v>
      </c>
      <c r="B195" s="11"/>
      <c r="C195" s="11"/>
      <c r="D195" s="11"/>
      <c r="E195" s="11"/>
      <c r="F195" s="55">
        <f>'[2]Final MFR'!$G$22</f>
        <v>1370943</v>
      </c>
      <c r="G195" s="55">
        <f>'[2]Final MFR'!$I$22</f>
        <v>0</v>
      </c>
      <c r="H195" s="23"/>
      <c r="I195" s="27">
        <f>J195-G195</f>
        <v>1370943</v>
      </c>
      <c r="J195" s="27">
        <f>F195</f>
        <v>1370943</v>
      </c>
      <c r="K195" s="21"/>
      <c r="L195" s="11"/>
      <c r="M195" s="11"/>
      <c r="N195" s="11"/>
      <c r="O195" s="11"/>
      <c r="P195" s="27">
        <f>F195-J195</f>
        <v>0</v>
      </c>
      <c r="Q195" s="12"/>
    </row>
    <row r="196" spans="1:17" ht="15.75">
      <c r="A196" s="19" t="s">
        <v>15</v>
      </c>
      <c r="B196" s="11"/>
      <c r="C196" s="11"/>
      <c r="D196" s="11"/>
      <c r="E196" s="11"/>
      <c r="F196" s="53">
        <f>'[2]Final MFR'!$G$23</f>
        <v>5870237</v>
      </c>
      <c r="G196" s="53">
        <f>'[2]Final MFR'!$I$23</f>
        <v>0</v>
      </c>
      <c r="H196" s="12"/>
      <c r="I196" s="15">
        <f>J196-G196</f>
        <v>5870237</v>
      </c>
      <c r="J196" s="15">
        <f>F196</f>
        <v>5870237</v>
      </c>
      <c r="K196" s="15"/>
      <c r="L196" s="11"/>
      <c r="M196" s="11"/>
      <c r="N196" s="11"/>
      <c r="O196" s="11"/>
      <c r="P196" s="15">
        <f>F196-J196</f>
        <v>0</v>
      </c>
      <c r="Q196" s="12"/>
    </row>
    <row r="197" spans="6:17" ht="15.75">
      <c r="F197" s="12"/>
      <c r="G197" s="12"/>
      <c r="H197" s="12"/>
      <c r="I197" s="12"/>
      <c r="J197" s="12"/>
      <c r="K197" s="12"/>
      <c r="P197" s="12"/>
      <c r="Q197" s="12"/>
    </row>
    <row r="198" spans="1:17" ht="15.75">
      <c r="A198" s="24" t="s">
        <v>19</v>
      </c>
      <c r="B198" s="11"/>
      <c r="C198" s="11"/>
      <c r="D198" s="11"/>
      <c r="E198" s="11"/>
      <c r="F198" s="12"/>
      <c r="G198" s="12"/>
      <c r="H198" s="12"/>
      <c r="I198" s="12"/>
      <c r="J198" s="12"/>
      <c r="K198" s="12"/>
      <c r="P198" s="12"/>
      <c r="Q198" s="12"/>
    </row>
    <row r="199" spans="1:17" ht="15.75">
      <c r="A199" s="13" t="s">
        <v>13</v>
      </c>
      <c r="B199" s="11"/>
      <c r="C199" s="11"/>
      <c r="D199" s="11"/>
      <c r="E199" s="11"/>
      <c r="F199" s="53">
        <f>'[2]Final MFR'!$G$26</f>
        <v>48225</v>
      </c>
      <c r="G199" s="53">
        <f>'[2]Final MFR'!$I$26</f>
        <v>0</v>
      </c>
      <c r="H199" s="12"/>
      <c r="I199" s="15">
        <f>J199-G199</f>
        <v>48225</v>
      </c>
      <c r="J199" s="15">
        <f>F199</f>
        <v>48225</v>
      </c>
      <c r="K199" s="15"/>
      <c r="L199" s="11"/>
      <c r="M199" s="11"/>
      <c r="N199" s="11"/>
      <c r="O199" s="11"/>
      <c r="P199" s="15">
        <f>F199-J199</f>
        <v>0</v>
      </c>
      <c r="Q199" s="12"/>
    </row>
    <row r="200" spans="1:17" ht="15.75">
      <c r="A200" s="13" t="s">
        <v>14</v>
      </c>
      <c r="B200" s="11"/>
      <c r="C200" s="11"/>
      <c r="D200" s="11"/>
      <c r="E200" s="11"/>
      <c r="F200" s="53">
        <f>'[2]Final MFR'!$G$27</f>
        <v>0</v>
      </c>
      <c r="G200" s="53">
        <f>'[2]Final MFR'!$I$27</f>
        <v>0</v>
      </c>
      <c r="H200" s="12"/>
      <c r="I200" s="15">
        <f>J200-G200</f>
        <v>0</v>
      </c>
      <c r="J200" s="15">
        <f>F200</f>
        <v>0</v>
      </c>
      <c r="K200" s="15"/>
      <c r="L200" s="11"/>
      <c r="M200" s="11"/>
      <c r="N200" s="11"/>
      <c r="O200" s="11"/>
      <c r="P200" s="15">
        <f>F200-J200</f>
        <v>0</v>
      </c>
      <c r="Q200" s="12"/>
    </row>
    <row r="201" spans="1:17" ht="15.75">
      <c r="A201" s="13" t="s">
        <v>18</v>
      </c>
      <c r="B201" s="11"/>
      <c r="C201" s="11"/>
      <c r="D201" s="11"/>
      <c r="E201" s="11"/>
      <c r="F201" s="54">
        <f>'[2]Final MFR'!$G$28</f>
        <v>21802</v>
      </c>
      <c r="G201" s="55">
        <f>'[2]Final MFR'!$I$28</f>
        <v>0</v>
      </c>
      <c r="H201" s="23"/>
      <c r="I201" s="27">
        <f>J201-G201</f>
        <v>21802</v>
      </c>
      <c r="J201" s="27">
        <f>F201</f>
        <v>21802</v>
      </c>
      <c r="K201" s="21"/>
      <c r="L201" s="11"/>
      <c r="M201" s="11"/>
      <c r="N201" s="11"/>
      <c r="O201" s="11"/>
      <c r="P201" s="27">
        <f>F201-J201</f>
        <v>0</v>
      </c>
      <c r="Q201" s="12"/>
    </row>
    <row r="202" spans="1:17" ht="15.75">
      <c r="A202" s="19" t="s">
        <v>15</v>
      </c>
      <c r="B202" s="11"/>
      <c r="C202" s="11"/>
      <c r="D202" s="11"/>
      <c r="E202" s="11"/>
      <c r="F202" s="56">
        <f>'[2]Final MFR'!$G$29</f>
        <v>70027</v>
      </c>
      <c r="G202" s="53">
        <f>'[2]Final MFR'!$I$29</f>
        <v>0</v>
      </c>
      <c r="H202" s="12"/>
      <c r="I202" s="15">
        <f>J202-G202</f>
        <v>70027</v>
      </c>
      <c r="J202" s="15">
        <f>F202</f>
        <v>70027</v>
      </c>
      <c r="K202" s="15"/>
      <c r="L202" s="11"/>
      <c r="M202" s="11"/>
      <c r="N202" s="11"/>
      <c r="O202" s="11"/>
      <c r="P202" s="15">
        <f>F202-J202</f>
        <v>0</v>
      </c>
      <c r="Q202" s="12"/>
    </row>
    <row r="203" spans="6:17" ht="15.75">
      <c r="F203" s="12"/>
      <c r="G203" s="12"/>
      <c r="H203" s="12"/>
      <c r="I203" s="12"/>
      <c r="J203" s="12"/>
      <c r="K203" s="12"/>
      <c r="P203" s="12"/>
      <c r="Q203" s="12"/>
    </row>
    <row r="204" spans="1:17" ht="15.75">
      <c r="A204" s="24" t="s">
        <v>24</v>
      </c>
      <c r="B204" s="11"/>
      <c r="C204" s="11"/>
      <c r="D204" s="11"/>
      <c r="E204" s="11"/>
      <c r="F204" s="12"/>
      <c r="G204" s="12"/>
      <c r="H204" s="12"/>
      <c r="I204" s="12"/>
      <c r="J204" s="12"/>
      <c r="K204" s="12"/>
      <c r="L204" s="11"/>
      <c r="M204" s="11"/>
      <c r="N204" s="11"/>
      <c r="O204" s="11"/>
      <c r="P204" s="12"/>
      <c r="Q204" s="12"/>
    </row>
    <row r="205" spans="1:17" ht="15.75">
      <c r="A205" s="13" t="s">
        <v>13</v>
      </c>
      <c r="B205" s="11"/>
      <c r="C205" s="11"/>
      <c r="D205" s="11"/>
      <c r="E205" s="11"/>
      <c r="F205" s="53">
        <f>'[2]Final MFR'!$G$32</f>
        <v>0</v>
      </c>
      <c r="G205" s="53">
        <f>'[2]Final MFR'!$I$32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1:17" ht="15.75">
      <c r="A206" s="13" t="s">
        <v>14</v>
      </c>
      <c r="B206" s="11"/>
      <c r="C206" s="11"/>
      <c r="D206" s="11"/>
      <c r="E206" s="11"/>
      <c r="F206" s="53">
        <f>'[2]Final MFR'!$G$33</f>
        <v>0</v>
      </c>
      <c r="G206" s="53">
        <f>'[2]Final MFR'!$I$33</f>
        <v>0</v>
      </c>
      <c r="H206" s="12"/>
      <c r="I206" s="15">
        <f>J206-G206</f>
        <v>0</v>
      </c>
      <c r="J206" s="15">
        <f>F206</f>
        <v>0</v>
      </c>
      <c r="K206" s="15"/>
      <c r="L206" s="11"/>
      <c r="M206" s="11"/>
      <c r="N206" s="11"/>
      <c r="O206" s="11"/>
      <c r="P206" s="15">
        <f>F206-J206</f>
        <v>0</v>
      </c>
      <c r="Q206" s="12"/>
    </row>
    <row r="207" spans="1:17" ht="15.75">
      <c r="A207" s="13" t="s">
        <v>18</v>
      </c>
      <c r="B207" s="11"/>
      <c r="C207" s="11"/>
      <c r="D207" s="11"/>
      <c r="E207" s="11"/>
      <c r="F207" s="55">
        <f>'[2]Final MFR'!$G$34</f>
        <v>0</v>
      </c>
      <c r="G207" s="55">
        <f>'[2]Final MFR'!$I$34</f>
        <v>0</v>
      </c>
      <c r="H207" s="23"/>
      <c r="I207" s="27">
        <f>J207-G207</f>
        <v>0</v>
      </c>
      <c r="J207" s="27">
        <f>F207</f>
        <v>0</v>
      </c>
      <c r="K207" s="21"/>
      <c r="L207" s="11"/>
      <c r="M207" s="11"/>
      <c r="N207" s="11"/>
      <c r="O207" s="11"/>
      <c r="P207" s="27">
        <f>F207-J207</f>
        <v>0</v>
      </c>
      <c r="Q207" s="12"/>
    </row>
    <row r="208" spans="1:17" ht="15.75">
      <c r="A208" s="19" t="s">
        <v>15</v>
      </c>
      <c r="B208" s="11"/>
      <c r="C208" s="11"/>
      <c r="D208" s="11"/>
      <c r="E208" s="11"/>
      <c r="F208" s="53">
        <f>'[2]Final MFR'!$G$35</f>
        <v>0</v>
      </c>
      <c r="G208" s="53">
        <f>'[2]Final MFR'!$I$35</f>
        <v>0</v>
      </c>
      <c r="H208" s="12"/>
      <c r="I208" s="15">
        <f>J208-G208</f>
        <v>0</v>
      </c>
      <c r="J208" s="15">
        <f>F208</f>
        <v>0</v>
      </c>
      <c r="K208" s="15"/>
      <c r="L208" s="11"/>
      <c r="M208" s="11"/>
      <c r="N208" s="11"/>
      <c r="O208" s="11"/>
      <c r="P208" s="15">
        <f>F208-J208</f>
        <v>0</v>
      </c>
      <c r="Q208" s="12"/>
    </row>
    <row r="209" spans="6:17" ht="15.75">
      <c r="F209" s="12"/>
      <c r="G209" s="12"/>
      <c r="H209" s="12"/>
      <c r="I209" s="12"/>
      <c r="J209" s="12"/>
      <c r="K209" s="12"/>
      <c r="Q209" s="12"/>
    </row>
    <row r="210" ht="15.75">
      <c r="Q210" s="12"/>
    </row>
    <row r="211" spans="1:17" ht="18">
      <c r="A211" s="10" t="s">
        <v>20</v>
      </c>
      <c r="Q211" s="12"/>
    </row>
    <row r="212" spans="1:18" ht="15.75">
      <c r="A212" s="13" t="s">
        <v>81</v>
      </c>
      <c r="B212" s="52">
        <f>'[2]Final MFR'!$C$55</f>
        <v>349875</v>
      </c>
      <c r="D212" s="52">
        <f>'[2]Final MFR'!$E$55</f>
        <v>31350000</v>
      </c>
      <c r="F212" s="3">
        <f>'[2]Final MFR'!$G$55</f>
        <v>31699875</v>
      </c>
      <c r="G212" s="52">
        <f>'[2]Final MFR'!$I$55</f>
        <v>18172479</v>
      </c>
      <c r="I212" s="15">
        <f>J212-G212</f>
        <v>6062555</v>
      </c>
      <c r="J212" s="52">
        <f>'[2]Final MFR'!$O$55</f>
        <v>24235034</v>
      </c>
      <c r="K212" s="52"/>
      <c r="L212" s="3">
        <f>D212-J212</f>
        <v>7114966</v>
      </c>
      <c r="N212" s="3">
        <f>L212-R212</f>
        <v>7114966</v>
      </c>
      <c r="P212" s="3">
        <f>F212-J212</f>
        <v>7464841</v>
      </c>
      <c r="Q212" s="12"/>
      <c r="R212" s="52">
        <f>'[2]Final MFR'!$W$55</f>
        <v>0</v>
      </c>
    </row>
    <row r="213" spans="1:17" ht="15.75">
      <c r="A213" s="13" t="s">
        <v>82</v>
      </c>
      <c r="F213" s="12"/>
      <c r="Q213" s="12"/>
    </row>
    <row r="214" spans="1:18" ht="15.75">
      <c r="A214" s="13" t="s">
        <v>83</v>
      </c>
      <c r="B214" s="53">
        <f>'[2]Final MFR'!$C$41</f>
        <v>0</v>
      </c>
      <c r="C214" s="12"/>
      <c r="D214" s="53">
        <f>'[2]Final MFR'!$E$41</f>
        <v>3453000</v>
      </c>
      <c r="E214" s="15"/>
      <c r="F214" s="15">
        <f>B214+D214</f>
        <v>3453000</v>
      </c>
      <c r="G214" s="53">
        <f>'[2]Final MFR'!$I$41</f>
        <v>2412385</v>
      </c>
      <c r="H214" s="12"/>
      <c r="I214" s="15">
        <f aca="true" t="shared" si="0" ref="I214:I222">J214-G214</f>
        <v>1040615</v>
      </c>
      <c r="J214" s="53">
        <f>'[2]Final MFR'!$O$41</f>
        <v>3453000</v>
      </c>
      <c r="K214" s="53"/>
      <c r="L214" s="15">
        <f aca="true" t="shared" si="1" ref="L214:L222">D214-J214</f>
        <v>0</v>
      </c>
      <c r="N214" s="3">
        <f>L214-R214</f>
        <v>0</v>
      </c>
      <c r="P214" s="15">
        <f aca="true" t="shared" si="2" ref="P214:P222">F214-J214</f>
        <v>0</v>
      </c>
      <c r="Q214" s="12"/>
      <c r="R214" s="52">
        <f>'[2]Final MFR'!$W$41</f>
        <v>0</v>
      </c>
    </row>
    <row r="215" spans="1:18" ht="15.75">
      <c r="A215" s="13" t="s">
        <v>88</v>
      </c>
      <c r="B215" s="53">
        <f>'[2]Final MFR'!$C$42</f>
        <v>1061527</v>
      </c>
      <c r="C215" s="33"/>
      <c r="D215" s="53">
        <f>'[2]Final MFR'!$E$42</f>
        <v>1250000</v>
      </c>
      <c r="E215" s="15"/>
      <c r="F215" s="15">
        <f aca="true" t="shared" si="3" ref="F215:F222">B215+D215</f>
        <v>2311527</v>
      </c>
      <c r="G215" s="53">
        <f>'[2]Final MFR'!$I$42</f>
        <v>571605</v>
      </c>
      <c r="H215" s="12"/>
      <c r="I215" s="15">
        <f t="shared" si="0"/>
        <v>659995</v>
      </c>
      <c r="J215" s="53">
        <f>'[2]Final MFR'!$O$42</f>
        <v>1231600</v>
      </c>
      <c r="K215" s="53"/>
      <c r="L215" s="15">
        <f t="shared" si="1"/>
        <v>18400</v>
      </c>
      <c r="N215" s="3">
        <f aca="true" t="shared" si="4" ref="N215:N222">L215-R215</f>
        <v>18400</v>
      </c>
      <c r="P215" s="15">
        <f t="shared" si="2"/>
        <v>1079927</v>
      </c>
      <c r="Q215" s="33"/>
      <c r="R215" s="57">
        <f>'[2]Final MFR'!$W$42</f>
        <v>0</v>
      </c>
    </row>
    <row r="216" spans="1:18" ht="15.75">
      <c r="A216" s="13" t="s">
        <v>89</v>
      </c>
      <c r="B216" s="53">
        <f>'[2]Final MFR'!$C$43</f>
        <v>-1910686</v>
      </c>
      <c r="C216" s="39" t="s">
        <v>46</v>
      </c>
      <c r="D216" s="53">
        <f>'[2]Final MFR'!$E$43</f>
        <v>0</v>
      </c>
      <c r="E216" s="15"/>
      <c r="F216" s="15">
        <f t="shared" si="3"/>
        <v>-1910686</v>
      </c>
      <c r="G216" s="53">
        <f>'[2]Final MFR'!$I$43</f>
        <v>0</v>
      </c>
      <c r="I216" s="15">
        <f t="shared" si="0"/>
        <v>0</v>
      </c>
      <c r="J216" s="53">
        <f>'[2]Final MFR'!$O$43</f>
        <v>0</v>
      </c>
      <c r="K216" s="53"/>
      <c r="L216" s="15">
        <f t="shared" si="1"/>
        <v>0</v>
      </c>
      <c r="N216" s="3">
        <f t="shared" si="4"/>
        <v>0</v>
      </c>
      <c r="P216" s="15">
        <f t="shared" si="2"/>
        <v>-1910686</v>
      </c>
      <c r="Q216" s="12"/>
      <c r="R216" s="52">
        <f>'[2]Final MFR'!$W$43</f>
        <v>0</v>
      </c>
    </row>
    <row r="217" spans="1:18" ht="15.75">
      <c r="A217" s="13" t="s">
        <v>86</v>
      </c>
      <c r="B217" s="53">
        <f>'[2]Final MFR'!$C$44</f>
        <v>0</v>
      </c>
      <c r="C217" s="12"/>
      <c r="D217" s="53">
        <f>'[2]Final MFR'!$E$44</f>
        <v>3500000</v>
      </c>
      <c r="E217" s="15"/>
      <c r="F217" s="15">
        <f t="shared" si="3"/>
        <v>3500000</v>
      </c>
      <c r="G217" s="53">
        <f>'[2]Final MFR'!$I$44</f>
        <v>2105567</v>
      </c>
      <c r="H217" s="12"/>
      <c r="I217" s="15">
        <f t="shared" si="0"/>
        <v>894433</v>
      </c>
      <c r="J217" s="53">
        <f>'[2]Final MFR'!$O$44</f>
        <v>3000000</v>
      </c>
      <c r="K217" s="53"/>
      <c r="L217" s="15">
        <f t="shared" si="1"/>
        <v>500000</v>
      </c>
      <c r="N217" s="3">
        <f t="shared" si="4"/>
        <v>500000</v>
      </c>
      <c r="P217" s="15">
        <f t="shared" si="2"/>
        <v>500000</v>
      </c>
      <c r="Q217" s="12"/>
      <c r="R217" s="52">
        <f>'[2]Final MFR'!$W$44</f>
        <v>0</v>
      </c>
    </row>
    <row r="218" spans="1:18" ht="15.75">
      <c r="A218" s="13" t="s">
        <v>84</v>
      </c>
      <c r="B218" s="53">
        <f>'[2]Final MFR'!$C$45</f>
        <v>221292</v>
      </c>
      <c r="C218" s="12"/>
      <c r="D218" s="53">
        <f>'[2]Final MFR'!$E$45</f>
        <v>1025000</v>
      </c>
      <c r="E218" s="15"/>
      <c r="F218" s="15">
        <f t="shared" si="3"/>
        <v>1246292</v>
      </c>
      <c r="G218" s="53">
        <f>'[2]Final MFR'!$I$45</f>
        <v>278382</v>
      </c>
      <c r="H218" s="33"/>
      <c r="I218" s="15">
        <f t="shared" si="0"/>
        <v>721618</v>
      </c>
      <c r="J218" s="53">
        <f>'[2]Final MFR'!$O$45</f>
        <v>1000000</v>
      </c>
      <c r="K218" s="53"/>
      <c r="L218" s="15">
        <f t="shared" si="1"/>
        <v>25000</v>
      </c>
      <c r="M218" s="44"/>
      <c r="N218" s="3">
        <f t="shared" si="4"/>
        <v>25000</v>
      </c>
      <c r="P218" s="15">
        <f t="shared" si="2"/>
        <v>246292</v>
      </c>
      <c r="Q218" s="12"/>
      <c r="R218" s="52">
        <f>'[2]Final MFR'!$W$45</f>
        <v>0</v>
      </c>
    </row>
    <row r="219" spans="1:18" ht="15.75">
      <c r="A219" s="13" t="s">
        <v>85</v>
      </c>
      <c r="B219" s="53">
        <f>'[2]Final MFR'!$C$46</f>
        <v>96473</v>
      </c>
      <c r="C219" s="12"/>
      <c r="D219" s="53">
        <f>'[2]Final MFR'!$E$46</f>
        <v>34000</v>
      </c>
      <c r="E219" s="15"/>
      <c r="F219" s="15">
        <f t="shared" si="3"/>
        <v>130473</v>
      </c>
      <c r="G219" s="53">
        <f>('[2]Final MFR'!$I$46)+46404</f>
        <v>2445</v>
      </c>
      <c r="H219" s="44" t="s">
        <v>70</v>
      </c>
      <c r="I219" s="15">
        <f t="shared" si="0"/>
        <v>31555</v>
      </c>
      <c r="J219" s="53">
        <f>'[2]Final MFR'!$O$46</f>
        <v>34000</v>
      </c>
      <c r="K219" s="53"/>
      <c r="L219" s="15">
        <f t="shared" si="1"/>
        <v>0</v>
      </c>
      <c r="M219" s="44"/>
      <c r="N219" s="3">
        <f t="shared" si="4"/>
        <v>0</v>
      </c>
      <c r="P219" s="15">
        <f t="shared" si="2"/>
        <v>96473</v>
      </c>
      <c r="Q219" s="12"/>
      <c r="R219" s="52">
        <f>'[2]Final MFR'!$W$46</f>
        <v>0</v>
      </c>
    </row>
    <row r="220" spans="1:18" ht="15.75">
      <c r="A220" s="13" t="s">
        <v>87</v>
      </c>
      <c r="B220" s="53">
        <f>'[2]Final MFR'!$C$47</f>
        <v>463862</v>
      </c>
      <c r="C220" s="12"/>
      <c r="D220" s="53">
        <f>'[2]Final MFR'!$E$47</f>
        <v>75000</v>
      </c>
      <c r="E220" s="15"/>
      <c r="F220" s="15">
        <f t="shared" si="3"/>
        <v>538862</v>
      </c>
      <c r="G220" s="53">
        <f>'[2]Final MFR'!$I$47</f>
        <v>67697</v>
      </c>
      <c r="H220" s="12"/>
      <c r="I220" s="15">
        <f t="shared" si="0"/>
        <v>7303</v>
      </c>
      <c r="J220" s="53">
        <f>'[2]Final MFR'!$O$47</f>
        <v>75000</v>
      </c>
      <c r="K220" s="53"/>
      <c r="L220" s="15">
        <f t="shared" si="1"/>
        <v>0</v>
      </c>
      <c r="N220" s="3">
        <f t="shared" si="4"/>
        <v>0</v>
      </c>
      <c r="P220" s="15">
        <f t="shared" si="2"/>
        <v>463862</v>
      </c>
      <c r="Q220" s="12"/>
      <c r="R220" s="52">
        <f>'[2]Final MFR'!$W$47</f>
        <v>0</v>
      </c>
    </row>
    <row r="221" spans="1:18" ht="15.75">
      <c r="A221" s="13" t="s">
        <v>25</v>
      </c>
      <c r="B221" s="53">
        <f>'[2]Final MFR'!$C$48</f>
        <v>303606</v>
      </c>
      <c r="C221" s="12"/>
      <c r="D221" s="53">
        <f>'[2]Final MFR'!$E$48</f>
        <v>15140</v>
      </c>
      <c r="E221" s="15"/>
      <c r="F221" s="15">
        <f t="shared" si="3"/>
        <v>318746</v>
      </c>
      <c r="G221" s="53">
        <f>'[2]Final MFR'!$I$48</f>
        <v>0</v>
      </c>
      <c r="H221" s="12"/>
      <c r="I221" s="15">
        <f t="shared" si="0"/>
        <v>155346</v>
      </c>
      <c r="J221" s="53">
        <f>'[2]Final MFR'!$O$48</f>
        <v>155346</v>
      </c>
      <c r="K221" s="53"/>
      <c r="L221" s="15">
        <f t="shared" si="1"/>
        <v>-140206</v>
      </c>
      <c r="M221" s="12"/>
      <c r="N221" s="3">
        <f t="shared" si="4"/>
        <v>2140</v>
      </c>
      <c r="P221" s="15">
        <f t="shared" si="2"/>
        <v>163400</v>
      </c>
      <c r="Q221" s="12"/>
      <c r="R221" s="52">
        <f>'[2]Final MFR'!$W$48</f>
        <v>-142346</v>
      </c>
    </row>
    <row r="222" spans="1:18" ht="15.75">
      <c r="A222" s="13" t="s">
        <v>50</v>
      </c>
      <c r="B222" s="53">
        <f>'[2]Final MFR'!$C$49</f>
        <v>270828</v>
      </c>
      <c r="C222" s="44" t="s">
        <v>68</v>
      </c>
      <c r="D222" s="53">
        <f>'[2]Final MFR'!$E$49</f>
        <v>807087</v>
      </c>
      <c r="E222" s="15"/>
      <c r="F222" s="15">
        <f t="shared" si="3"/>
        <v>1077915</v>
      </c>
      <c r="G222" s="53">
        <f>'[2]Final MFR'!$I$49</f>
        <v>249626</v>
      </c>
      <c r="H222" s="12"/>
      <c r="I222" s="15">
        <f t="shared" si="0"/>
        <v>490774</v>
      </c>
      <c r="J222" s="53">
        <f>'[2]Final MFR'!$O$49</f>
        <v>740400</v>
      </c>
      <c r="K222" s="53"/>
      <c r="L222" s="15">
        <f t="shared" si="1"/>
        <v>66687</v>
      </c>
      <c r="M222" s="12"/>
      <c r="N222" s="3">
        <f t="shared" si="4"/>
        <v>96687</v>
      </c>
      <c r="P222" s="15">
        <f t="shared" si="2"/>
        <v>337515</v>
      </c>
      <c r="Q222" s="12"/>
      <c r="R222" s="52">
        <f>'[2]Final MFR'!$W$49</f>
        <v>-30000</v>
      </c>
    </row>
    <row r="223" spans="1:18" ht="15.75">
      <c r="A223" s="63"/>
      <c r="B223" s="21"/>
      <c r="C223" s="22"/>
      <c r="D223" s="21"/>
      <c r="E223" s="21"/>
      <c r="F223" s="21"/>
      <c r="G223" s="21"/>
      <c r="H223" s="22"/>
      <c r="I223" s="21"/>
      <c r="J223" s="21"/>
      <c r="K223" s="21"/>
      <c r="L223" s="21"/>
      <c r="M223" s="22"/>
      <c r="N223" s="22"/>
      <c r="O223" s="22"/>
      <c r="P223" s="21"/>
      <c r="Q223" s="22"/>
      <c r="R223" s="22"/>
    </row>
    <row r="224" spans="1:18" ht="15.75">
      <c r="A224" s="22"/>
      <c r="B224" s="21"/>
      <c r="C224" s="22"/>
      <c r="D224" s="21"/>
      <c r="E224" s="21"/>
      <c r="F224" s="21"/>
      <c r="G224" s="56"/>
      <c r="H224" s="22"/>
      <c r="I224" s="21"/>
      <c r="J224" s="56"/>
      <c r="K224" s="56"/>
      <c r="L224" s="21"/>
      <c r="M224" s="22"/>
      <c r="N224" s="22"/>
      <c r="O224" s="22"/>
      <c r="P224" s="21"/>
      <c r="Q224" s="22"/>
      <c r="R224" s="22"/>
    </row>
    <row r="225" spans="1:18" ht="15.75">
      <c r="A225" s="3" t="s">
        <v>62</v>
      </c>
      <c r="B225" s="22"/>
      <c r="C225" s="22"/>
      <c r="D225" s="22"/>
      <c r="E225" s="22"/>
      <c r="F225" s="22"/>
      <c r="G225" s="56"/>
      <c r="H225" s="22"/>
      <c r="I225" s="21"/>
      <c r="J225" s="56"/>
      <c r="K225" s="56"/>
      <c r="L225" s="22"/>
      <c r="M225" s="22"/>
      <c r="N225" s="22"/>
      <c r="O225" s="22"/>
      <c r="P225" s="22"/>
      <c r="Q225" s="22"/>
      <c r="R225" s="22"/>
    </row>
    <row r="226" spans="1:18" ht="15.75">
      <c r="A226" s="3" t="s">
        <v>63</v>
      </c>
      <c r="B226" s="22"/>
      <c r="C226" s="22"/>
      <c r="D226" s="22"/>
      <c r="E226" s="22"/>
      <c r="F226" s="22"/>
      <c r="G226" s="56"/>
      <c r="H226" s="22"/>
      <c r="I226" s="21"/>
      <c r="J226" s="56"/>
      <c r="K226" s="56"/>
      <c r="L226" s="22"/>
      <c r="M226" s="22"/>
      <c r="N226" s="22"/>
      <c r="O226" s="22"/>
      <c r="P226" s="22"/>
      <c r="Q226" s="22"/>
      <c r="R226" s="22"/>
    </row>
    <row r="227" spans="1:18" ht="15.75">
      <c r="A227" s="34" t="s">
        <v>64</v>
      </c>
      <c r="B227" s="22"/>
      <c r="C227" s="22"/>
      <c r="D227" s="22"/>
      <c r="E227" s="22"/>
      <c r="F227" s="22"/>
      <c r="G227" s="56"/>
      <c r="H227" s="22"/>
      <c r="I227" s="21"/>
      <c r="J227" s="56"/>
      <c r="K227" s="56"/>
      <c r="L227" s="22"/>
      <c r="M227" s="22"/>
      <c r="N227" s="22"/>
      <c r="O227" s="22"/>
      <c r="P227" s="22"/>
      <c r="Q227" s="22"/>
      <c r="R227" s="22"/>
    </row>
    <row r="228" spans="1:18" ht="15.75">
      <c r="A228" s="34" t="s">
        <v>103</v>
      </c>
      <c r="B228" s="22"/>
      <c r="C228" s="22"/>
      <c r="D228" s="22"/>
      <c r="E228" s="22"/>
      <c r="F228" s="22"/>
      <c r="G228" s="56"/>
      <c r="H228" s="22"/>
      <c r="I228" s="21"/>
      <c r="J228" s="56"/>
      <c r="K228" s="56"/>
      <c r="L228" s="22"/>
      <c r="M228" s="22"/>
      <c r="N228" s="22"/>
      <c r="O228" s="22"/>
      <c r="P228" s="22"/>
      <c r="Q228" s="22"/>
      <c r="R228" s="22"/>
    </row>
    <row r="229" spans="1:18" ht="15.75">
      <c r="A229" s="34"/>
      <c r="B229" s="22"/>
      <c r="C229" s="22"/>
      <c r="D229" s="22"/>
      <c r="E229" s="22"/>
      <c r="F229" s="22"/>
      <c r="G229" s="56"/>
      <c r="H229" s="22"/>
      <c r="I229" s="21"/>
      <c r="J229" s="56"/>
      <c r="K229" s="56"/>
      <c r="L229" s="22"/>
      <c r="M229" s="22"/>
      <c r="N229" s="22"/>
      <c r="O229" s="22"/>
      <c r="P229" s="22"/>
      <c r="Q229" s="22"/>
      <c r="R229" s="22"/>
    </row>
    <row r="230" spans="1:18" ht="15.75">
      <c r="A230" s="51"/>
      <c r="B230" s="52"/>
      <c r="D230" s="52"/>
      <c r="G230" s="52"/>
      <c r="I230" s="15"/>
      <c r="J230" s="52"/>
      <c r="K230" s="52"/>
      <c r="Q230" s="12"/>
      <c r="R230" s="52"/>
    </row>
    <row r="231" spans="1:17" ht="18">
      <c r="A231" s="69">
        <v>6</v>
      </c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12"/>
    </row>
    <row r="232" spans="1:17" ht="20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12"/>
    </row>
    <row r="233" spans="1:17" ht="20.25">
      <c r="A233" s="71" t="s">
        <v>37</v>
      </c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12"/>
    </row>
    <row r="234" spans="1:17" ht="20.25">
      <c r="A234" s="72" t="str">
        <f>$A$3</f>
        <v>FINANCIAL STATUS AS OF DECEMBER 31, 2003</v>
      </c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12"/>
    </row>
    <row r="235" spans="1:17" ht="15.75">
      <c r="A235" s="4"/>
      <c r="H235" s="5" t="str">
        <f>'[6]Since July 1, 2002'!$J$4</f>
        <v>SFY 03-04</v>
      </c>
      <c r="Q235" s="12"/>
    </row>
    <row r="236" spans="2:18" ht="15.75">
      <c r="B236" s="6">
        <v>-1</v>
      </c>
      <c r="C236" s="7"/>
      <c r="D236" s="6">
        <v>-2</v>
      </c>
      <c r="E236" s="6"/>
      <c r="F236" s="6">
        <v>-3</v>
      </c>
      <c r="G236" s="6">
        <v>-4</v>
      </c>
      <c r="H236" s="7"/>
      <c r="I236" s="6">
        <v>-5</v>
      </c>
      <c r="J236" s="6">
        <v>-6</v>
      </c>
      <c r="K236" s="6"/>
      <c r="L236" s="6">
        <v>-7</v>
      </c>
      <c r="M236" s="7"/>
      <c r="N236" s="38">
        <v>-8</v>
      </c>
      <c r="O236" s="7"/>
      <c r="P236" s="6">
        <v>-9</v>
      </c>
      <c r="Q236" s="12"/>
      <c r="R236" s="38">
        <v>-10</v>
      </c>
    </row>
    <row r="237" spans="16:17" ht="15.75">
      <c r="P237" s="8" t="s">
        <v>0</v>
      </c>
      <c r="Q237" s="12"/>
    </row>
    <row r="238" spans="6:17" ht="15.75">
      <c r="F238" s="8" t="s">
        <v>0</v>
      </c>
      <c r="G238" s="8" t="s">
        <v>1</v>
      </c>
      <c r="I238" s="8" t="s">
        <v>2</v>
      </c>
      <c r="J238" s="8" t="s">
        <v>3</v>
      </c>
      <c r="K238" s="8"/>
      <c r="L238" s="8" t="str">
        <f>$D$239</f>
        <v>2003-2004</v>
      </c>
      <c r="N238" s="39" t="s">
        <v>2</v>
      </c>
      <c r="P238" s="8" t="s">
        <v>2</v>
      </c>
      <c r="Q238" s="12"/>
    </row>
    <row r="239" spans="2:18" ht="15.75">
      <c r="B239" s="8" t="s">
        <v>4</v>
      </c>
      <c r="D239" s="8" t="s">
        <v>54</v>
      </c>
      <c r="E239" s="8"/>
      <c r="F239" s="8" t="s">
        <v>2</v>
      </c>
      <c r="G239" s="8" t="s">
        <v>5</v>
      </c>
      <c r="I239" s="8" t="s">
        <v>5</v>
      </c>
      <c r="J239" s="8" t="s">
        <v>5</v>
      </c>
      <c r="K239" s="8"/>
      <c r="L239" s="8" t="s">
        <v>2</v>
      </c>
      <c r="N239" s="39" t="s">
        <v>53</v>
      </c>
      <c r="P239" s="8" t="s">
        <v>6</v>
      </c>
      <c r="Q239" s="12"/>
      <c r="R239" s="41" t="s">
        <v>55</v>
      </c>
    </row>
    <row r="240" spans="2:18" ht="15.75">
      <c r="B240" s="8" t="s">
        <v>7</v>
      </c>
      <c r="D240" s="8" t="s">
        <v>8</v>
      </c>
      <c r="E240" s="8"/>
      <c r="F240" s="8" t="s">
        <v>9</v>
      </c>
      <c r="G240" s="8" t="s">
        <v>10</v>
      </c>
      <c r="I240" s="8" t="s">
        <v>39</v>
      </c>
      <c r="J240" s="8" t="s">
        <v>11</v>
      </c>
      <c r="K240" s="8"/>
      <c r="L240" s="8" t="s">
        <v>52</v>
      </c>
      <c r="N240" s="39" t="s">
        <v>6</v>
      </c>
      <c r="P240" s="8" t="s">
        <v>43</v>
      </c>
      <c r="Q240" s="12"/>
      <c r="R240" s="41" t="s">
        <v>56</v>
      </c>
    </row>
    <row r="241" spans="2:18" ht="15.75">
      <c r="B241" s="9" t="str">
        <f>$B$10</f>
        <v>on 4/1/03</v>
      </c>
      <c r="D241" s="9" t="s">
        <v>9</v>
      </c>
      <c r="E241" s="9"/>
      <c r="F241" s="9" t="str">
        <f>$D$239</f>
        <v>2003-2004</v>
      </c>
      <c r="G241" s="65">
        <f>$G$10</f>
        <v>37986</v>
      </c>
      <c r="H241" s="29"/>
      <c r="I241" s="9" t="s">
        <v>40</v>
      </c>
      <c r="J241" s="9" t="s">
        <v>2</v>
      </c>
      <c r="K241" s="9"/>
      <c r="L241" s="9" t="s">
        <v>5</v>
      </c>
      <c r="M241" s="29"/>
      <c r="N241" s="40" t="str">
        <f>$N$10</f>
        <v>at 3/31/04</v>
      </c>
      <c r="P241" s="9" t="s">
        <v>40</v>
      </c>
      <c r="Q241" s="12"/>
      <c r="R241" s="40" t="s">
        <v>57</v>
      </c>
    </row>
    <row r="242" ht="15.75">
      <c r="Q242" s="12"/>
    </row>
    <row r="243" spans="1:17" ht="18">
      <c r="A243" s="10" t="s">
        <v>12</v>
      </c>
      <c r="B243" s="12"/>
      <c r="D243" s="48"/>
      <c r="E243" s="12"/>
      <c r="P243" s="11"/>
      <c r="Q243" s="12"/>
    </row>
    <row r="244" spans="1:18" ht="15.75">
      <c r="A244" s="13" t="s">
        <v>13</v>
      </c>
      <c r="B244" s="53">
        <f>'[6]Since July 1, 2002'!$C$13</f>
        <v>0</v>
      </c>
      <c r="D244" s="18"/>
      <c r="E244" s="14"/>
      <c r="F244" s="14">
        <f>B244</f>
        <v>0</v>
      </c>
      <c r="G244" s="59">
        <f>'[6]Since July 1, 2002'!$I$13</f>
        <v>0</v>
      </c>
      <c r="I244" s="19">
        <f>J244-G244</f>
        <v>0</v>
      </c>
      <c r="J244" s="14">
        <f>F244</f>
        <v>0</v>
      </c>
      <c r="K244" s="14"/>
      <c r="L244" s="14">
        <f>F244-J244</f>
        <v>0</v>
      </c>
      <c r="N244" s="3">
        <f>'[1]Since July 1, 2002'!$S$13</f>
        <v>0</v>
      </c>
      <c r="P244" s="16"/>
      <c r="Q244" s="12"/>
      <c r="R244" s="52"/>
    </row>
    <row r="245" spans="1:18" ht="15.75">
      <c r="A245" s="13" t="s">
        <v>14</v>
      </c>
      <c r="B245" s="54">
        <f>'[6]Since July 1, 2002'!$C$14</f>
        <v>0</v>
      </c>
      <c r="D245" s="18"/>
      <c r="E245" s="28"/>
      <c r="F245" s="42">
        <f>B245</f>
        <v>0</v>
      </c>
      <c r="G245" s="60">
        <f>'[6]Since July 1, 2002'!$I$14</f>
        <v>0</v>
      </c>
      <c r="H245" s="29"/>
      <c r="I245" s="49">
        <f>J245-G245</f>
        <v>0</v>
      </c>
      <c r="J245" s="42">
        <f>F245</f>
        <v>0</v>
      </c>
      <c r="K245" s="42"/>
      <c r="L245" s="42">
        <f>F245-J245</f>
        <v>0</v>
      </c>
      <c r="M245" s="29"/>
      <c r="N245" s="29">
        <f>'[1]Since July 1, 2002'!$S$14</f>
        <v>0</v>
      </c>
      <c r="P245" s="18"/>
      <c r="Q245" s="12"/>
      <c r="R245" s="52"/>
    </row>
    <row r="246" spans="1:18" ht="15.75">
      <c r="A246" s="19" t="s">
        <v>15</v>
      </c>
      <c r="B246" s="53">
        <f>'[6]Since July 1, 2002'!$C$15</f>
        <v>0</v>
      </c>
      <c r="D246" s="18"/>
      <c r="E246" s="14"/>
      <c r="F246" s="14">
        <f>B246</f>
        <v>0</v>
      </c>
      <c r="G246" s="52">
        <f>'[6]Since July 1, 2002'!$I$15</f>
        <v>0</v>
      </c>
      <c r="I246" s="19">
        <f>J246-G246</f>
        <v>0</v>
      </c>
      <c r="J246" s="14">
        <f>F246</f>
        <v>0</v>
      </c>
      <c r="K246" s="14"/>
      <c r="L246" s="14">
        <f>F246-J246</f>
        <v>0</v>
      </c>
      <c r="N246" s="3">
        <f>'[1]Since July 1, 2002'!$S$15</f>
        <v>0</v>
      </c>
      <c r="P246" s="16"/>
      <c r="Q246" s="12"/>
      <c r="R246" s="52"/>
    </row>
    <row r="247" ht="15.75">
      <c r="Q247" s="12"/>
    </row>
    <row r="248" ht="15.75">
      <c r="Q248" s="12"/>
    </row>
    <row r="249" spans="1:17" ht="18">
      <c r="A249" s="10" t="s">
        <v>16</v>
      </c>
      <c r="Q249" s="12"/>
    </row>
    <row r="250" spans="1:17" ht="15.75">
      <c r="A250" s="24" t="s">
        <v>19</v>
      </c>
      <c r="B250" s="11"/>
      <c r="C250" s="11"/>
      <c r="D250" s="11"/>
      <c r="E250" s="11"/>
      <c r="L250" s="11"/>
      <c r="M250" s="11"/>
      <c r="N250" s="11"/>
      <c r="O250" s="11"/>
      <c r="P250" s="12"/>
      <c r="Q250" s="12"/>
    </row>
    <row r="251" spans="1:17" ht="15.75">
      <c r="A251" s="13" t="s">
        <v>13</v>
      </c>
      <c r="B251" s="11"/>
      <c r="C251" s="11"/>
      <c r="D251" s="11"/>
      <c r="E251" s="11"/>
      <c r="F251" s="52">
        <f>'[6]Since July 1, 2002'!$G$20</f>
        <v>1117716</v>
      </c>
      <c r="G251" s="56">
        <f>'[6]Since July 1, 2002'!$I$20</f>
        <v>491779.57</v>
      </c>
      <c r="I251" s="14">
        <f>J251-G251</f>
        <v>625936.4299999999</v>
      </c>
      <c r="J251" s="15">
        <f>F251</f>
        <v>1117716</v>
      </c>
      <c r="K251" s="15"/>
      <c r="L251" s="11"/>
      <c r="M251" s="11"/>
      <c r="N251" s="11"/>
      <c r="O251" s="11"/>
      <c r="P251" s="15">
        <f>F251-J251</f>
        <v>0</v>
      </c>
      <c r="Q251" s="12"/>
    </row>
    <row r="252" spans="1:17" ht="15.75">
      <c r="A252" s="13" t="s">
        <v>14</v>
      </c>
      <c r="B252" s="11"/>
      <c r="C252" s="11"/>
      <c r="D252" s="11"/>
      <c r="E252" s="11"/>
      <c r="F252" s="52">
        <f>'[6]Since July 1, 2002'!$G$21</f>
        <v>166000</v>
      </c>
      <c r="G252" s="56">
        <f>'[6]Since July 1, 2002'!$I$21</f>
        <v>3903.95</v>
      </c>
      <c r="I252" s="14">
        <f>J252-G252</f>
        <v>162096.05</v>
      </c>
      <c r="J252" s="15">
        <f>F252</f>
        <v>166000</v>
      </c>
      <c r="K252" s="15"/>
      <c r="L252" s="11"/>
      <c r="M252" s="11"/>
      <c r="N252" s="11"/>
      <c r="O252" s="11"/>
      <c r="P252" s="15">
        <f>F252-J252</f>
        <v>0</v>
      </c>
      <c r="Q252" s="12"/>
    </row>
    <row r="253" spans="1:17" ht="15.75">
      <c r="A253" s="13" t="s">
        <v>18</v>
      </c>
      <c r="B253" s="11"/>
      <c r="C253" s="11"/>
      <c r="D253" s="11"/>
      <c r="E253" s="11"/>
      <c r="F253" s="55">
        <f>'[6]Since July 1, 2002'!$G$22</f>
        <v>0</v>
      </c>
      <c r="G253" s="55">
        <f>'[6]Since July 1, 2002'!$I$22</f>
        <v>0</v>
      </c>
      <c r="H253" s="29"/>
      <c r="I253" s="42">
        <f>J253-G253</f>
        <v>0</v>
      </c>
      <c r="J253" s="27">
        <f>F253</f>
        <v>0</v>
      </c>
      <c r="K253" s="21"/>
      <c r="L253" s="11"/>
      <c r="M253" s="11"/>
      <c r="N253" s="11"/>
      <c r="O253" s="11"/>
      <c r="P253" s="27">
        <f>F253-J253</f>
        <v>0</v>
      </c>
      <c r="Q253" s="12"/>
    </row>
    <row r="254" spans="1:17" ht="15.75">
      <c r="A254" s="19" t="s">
        <v>15</v>
      </c>
      <c r="B254" s="11"/>
      <c r="C254" s="11"/>
      <c r="D254" s="11"/>
      <c r="E254" s="11"/>
      <c r="F254" s="53">
        <f>'[6]Since July 1, 2002'!$G$23</f>
        <v>1283716</v>
      </c>
      <c r="G254" s="53">
        <f>'[6]Since July 1, 2002'!$I$23</f>
        <v>495683.52</v>
      </c>
      <c r="I254" s="14">
        <f>J254-G254</f>
        <v>788032.48</v>
      </c>
      <c r="J254" s="15">
        <f>F254</f>
        <v>1283716</v>
      </c>
      <c r="K254" s="15"/>
      <c r="L254" s="11"/>
      <c r="M254" s="11"/>
      <c r="N254" s="11"/>
      <c r="O254" s="11"/>
      <c r="P254" s="15">
        <f>F254-J254</f>
        <v>0</v>
      </c>
      <c r="Q254" s="12"/>
    </row>
    <row r="255" spans="6:17" ht="15.75">
      <c r="F255" s="12"/>
      <c r="G255" s="12"/>
      <c r="J255" s="12"/>
      <c r="K255" s="12"/>
      <c r="P255" s="12"/>
      <c r="Q255" s="12"/>
    </row>
    <row r="256" spans="6:17" ht="15.75">
      <c r="F256" s="12"/>
      <c r="G256" s="12"/>
      <c r="J256" s="12"/>
      <c r="K256" s="12"/>
      <c r="P256" s="12"/>
      <c r="Q256" s="12"/>
    </row>
    <row r="257" spans="6:17" ht="15.75">
      <c r="F257" s="12"/>
      <c r="G257" s="12"/>
      <c r="J257" s="12"/>
      <c r="K257" s="12"/>
      <c r="P257" s="12"/>
      <c r="Q257" s="12"/>
    </row>
    <row r="258" spans="1:17" ht="18">
      <c r="A258" s="10" t="s">
        <v>20</v>
      </c>
      <c r="F258" s="12"/>
      <c r="G258" s="12"/>
      <c r="J258" s="12"/>
      <c r="K258" s="12"/>
      <c r="P258" s="12"/>
      <c r="Q258" s="12"/>
    </row>
    <row r="259" spans="1:18" ht="15.75">
      <c r="A259" s="13" t="s">
        <v>67</v>
      </c>
      <c r="B259" s="52">
        <f>'[6]Since July 1, 2002'!$C$28</f>
        <v>10745261</v>
      </c>
      <c r="C259" s="19" t="s">
        <v>68</v>
      </c>
      <c r="D259" s="52">
        <f>'[6]Since July 1, 2002'!$E$28</f>
        <v>33268985</v>
      </c>
      <c r="E259" s="19" t="s">
        <v>70</v>
      </c>
      <c r="F259" s="15">
        <f>B259+D259</f>
        <v>44014246</v>
      </c>
      <c r="G259" s="53">
        <f>'[6]Since July 1, 2002'!$I$28</f>
        <v>24475013.1</v>
      </c>
      <c r="I259" s="14">
        <f>J259-G259</f>
        <v>16302348.899999999</v>
      </c>
      <c r="J259" s="53">
        <f>('[6]Since July 1, 2002'!$O$28)+5000000</f>
        <v>40777362</v>
      </c>
      <c r="K259" s="19" t="s">
        <v>71</v>
      </c>
      <c r="L259" s="36">
        <f>D259-J259</f>
        <v>-7508377</v>
      </c>
      <c r="M259" s="19" t="s">
        <v>69</v>
      </c>
      <c r="N259" s="15">
        <f>L259-R259</f>
        <v>-841377</v>
      </c>
      <c r="O259" s="3" t="s">
        <v>91</v>
      </c>
      <c r="P259" s="15">
        <f>F259-J259</f>
        <v>3236884</v>
      </c>
      <c r="Q259" s="12" t="s">
        <v>94</v>
      </c>
      <c r="R259" s="52">
        <f>'[6]Since July 1, 2002'!$W$28-5000000</f>
        <v>-6667000</v>
      </c>
    </row>
    <row r="260" spans="1:17" ht="15.75">
      <c r="A260" s="13"/>
      <c r="B260" s="14"/>
      <c r="D260" s="14"/>
      <c r="E260" s="14"/>
      <c r="F260" s="14"/>
      <c r="G260" s="14"/>
      <c r="I260" s="14"/>
      <c r="J260" s="14"/>
      <c r="K260" s="14"/>
      <c r="L260" s="14"/>
      <c r="P260" s="15"/>
      <c r="Q260" s="12"/>
    </row>
    <row r="261" spans="2:17" ht="15.75">
      <c r="B261" s="14"/>
      <c r="D261" s="14"/>
      <c r="E261" s="14"/>
      <c r="F261" s="14"/>
      <c r="G261" s="14"/>
      <c r="I261" s="14"/>
      <c r="J261" s="14"/>
      <c r="K261" s="14"/>
      <c r="L261" s="14"/>
      <c r="P261" s="15"/>
      <c r="Q261" s="12"/>
    </row>
    <row r="262" spans="1:17" ht="15.75">
      <c r="A262" s="13" t="s">
        <v>65</v>
      </c>
      <c r="B262" s="14"/>
      <c r="D262" s="14"/>
      <c r="E262" s="14"/>
      <c r="F262" s="14"/>
      <c r="G262" s="14"/>
      <c r="I262" s="14"/>
      <c r="J262" s="14"/>
      <c r="K262" s="14"/>
      <c r="L262" s="14"/>
      <c r="P262" s="15"/>
      <c r="Q262" s="12"/>
    </row>
    <row r="263" spans="1:17" ht="15.75">
      <c r="A263" s="3" t="s">
        <v>92</v>
      </c>
      <c r="P263" s="12"/>
      <c r="Q263" s="12"/>
    </row>
    <row r="264" spans="1:17" ht="15.75">
      <c r="A264" s="3" t="s">
        <v>90</v>
      </c>
      <c r="P264" s="12"/>
      <c r="Q264" s="12"/>
    </row>
    <row r="265" spans="1:17" ht="15.75">
      <c r="A265" s="3" t="s">
        <v>96</v>
      </c>
      <c r="Q265" s="12"/>
    </row>
    <row r="266" spans="1:17" ht="15.75">
      <c r="A266" s="3" t="s">
        <v>97</v>
      </c>
      <c r="Q266" s="12"/>
    </row>
    <row r="267" spans="1:17" ht="15.75">
      <c r="A267" s="3" t="s">
        <v>104</v>
      </c>
      <c r="Q267" s="12"/>
    </row>
    <row r="268" spans="1:17" ht="15.75">
      <c r="A268" s="3" t="s">
        <v>98</v>
      </c>
      <c r="Q268" s="12"/>
    </row>
    <row r="269" ht="15.75">
      <c r="Q269" s="12"/>
    </row>
    <row r="270" ht="15.75"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spans="1:17" ht="18">
      <c r="A289" s="69">
        <v>3</v>
      </c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</row>
    <row r="290" spans="1:17" ht="20.2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12"/>
    </row>
    <row r="291" spans="1:17" ht="20.25">
      <c r="A291" s="71" t="s">
        <v>38</v>
      </c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12"/>
    </row>
    <row r="292" spans="1:17" ht="20.25">
      <c r="A292" s="72" t="str">
        <f>$A$3</f>
        <v>FINANCIAL STATUS AS OF DECEMBER 31, 2003</v>
      </c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12"/>
    </row>
    <row r="293" spans="1:17" ht="15.75">
      <c r="A293" s="4"/>
      <c r="H293" s="5" t="s">
        <v>58</v>
      </c>
      <c r="Q293" s="12"/>
    </row>
    <row r="294" spans="2:19" ht="15.75">
      <c r="B294" s="6">
        <v>-1</v>
      </c>
      <c r="C294" s="7"/>
      <c r="D294" s="6">
        <v>-2</v>
      </c>
      <c r="E294" s="6"/>
      <c r="F294" s="6">
        <v>-3</v>
      </c>
      <c r="G294" s="6">
        <v>-4</v>
      </c>
      <c r="H294" s="7"/>
      <c r="I294" s="6">
        <v>-5</v>
      </c>
      <c r="J294" s="6">
        <v>-6</v>
      </c>
      <c r="K294" s="6"/>
      <c r="L294" s="6">
        <v>-7</v>
      </c>
      <c r="M294" s="7"/>
      <c r="N294" s="38">
        <v>-8</v>
      </c>
      <c r="O294" s="7"/>
      <c r="P294" s="6">
        <v>-9</v>
      </c>
      <c r="Q294" s="12"/>
      <c r="R294" s="38">
        <v>-10</v>
      </c>
      <c r="S294" s="39"/>
    </row>
    <row r="295" spans="16:17" ht="15.75">
      <c r="P295" s="8" t="s">
        <v>0</v>
      </c>
      <c r="Q295" s="12"/>
    </row>
    <row r="296" spans="6:17" ht="15.75">
      <c r="F296" s="8" t="s">
        <v>0</v>
      </c>
      <c r="G296" s="8" t="s">
        <v>1</v>
      </c>
      <c r="I296" s="8" t="s">
        <v>2</v>
      </c>
      <c r="J296" s="8" t="s">
        <v>3</v>
      </c>
      <c r="K296" s="8"/>
      <c r="L296" s="8" t="str">
        <f>D297</f>
        <v>2003-2004</v>
      </c>
      <c r="N296" s="39" t="s">
        <v>2</v>
      </c>
      <c r="P296" s="8" t="s">
        <v>2</v>
      </c>
      <c r="Q296" s="12"/>
    </row>
    <row r="297" spans="2:18" ht="15.75">
      <c r="B297" s="8" t="s">
        <v>4</v>
      </c>
      <c r="D297" s="8" t="s">
        <v>54</v>
      </c>
      <c r="E297" s="8"/>
      <c r="F297" s="8" t="s">
        <v>2</v>
      </c>
      <c r="G297" s="8" t="s">
        <v>5</v>
      </c>
      <c r="I297" s="8" t="s">
        <v>5</v>
      </c>
      <c r="J297" s="8" t="s">
        <v>5</v>
      </c>
      <c r="K297" s="8"/>
      <c r="L297" s="8" t="s">
        <v>2</v>
      </c>
      <c r="N297" s="39" t="s">
        <v>53</v>
      </c>
      <c r="P297" s="8" t="s">
        <v>6</v>
      </c>
      <c r="Q297" s="12"/>
      <c r="R297" s="41" t="s">
        <v>55</v>
      </c>
    </row>
    <row r="298" spans="2:18" ht="15.75">
      <c r="B298" s="8" t="s">
        <v>7</v>
      </c>
      <c r="D298" s="8" t="s">
        <v>8</v>
      </c>
      <c r="E298" s="8"/>
      <c r="F298" s="8" t="s">
        <v>9</v>
      </c>
      <c r="G298" s="8" t="s">
        <v>10</v>
      </c>
      <c r="I298" s="8" t="s">
        <v>39</v>
      </c>
      <c r="J298" s="8" t="s">
        <v>11</v>
      </c>
      <c r="K298" s="8"/>
      <c r="L298" s="8" t="s">
        <v>52</v>
      </c>
      <c r="N298" s="39" t="s">
        <v>6</v>
      </c>
      <c r="P298" s="8" t="s">
        <v>43</v>
      </c>
      <c r="Q298" s="12"/>
      <c r="R298" s="41" t="s">
        <v>56</v>
      </c>
    </row>
    <row r="299" spans="2:18" ht="15.75">
      <c r="B299" s="9" t="str">
        <f>$B$10</f>
        <v>on 4/1/03</v>
      </c>
      <c r="D299" s="9" t="s">
        <v>9</v>
      </c>
      <c r="E299" s="9"/>
      <c r="F299" s="9" t="str">
        <f>D297</f>
        <v>2003-2004</v>
      </c>
      <c r="G299" s="65">
        <f>$G$10</f>
        <v>37986</v>
      </c>
      <c r="H299" s="29"/>
      <c r="I299" s="9" t="s">
        <v>40</v>
      </c>
      <c r="J299" s="9" t="s">
        <v>2</v>
      </c>
      <c r="K299" s="9"/>
      <c r="L299" s="9" t="s">
        <v>5</v>
      </c>
      <c r="M299" s="29"/>
      <c r="N299" s="40" t="str">
        <f>$N$10</f>
        <v>at 3/31/04</v>
      </c>
      <c r="P299" s="9" t="s">
        <v>40</v>
      </c>
      <c r="Q299" s="12"/>
      <c r="R299" s="40" t="s">
        <v>57</v>
      </c>
    </row>
    <row r="300" ht="15.75">
      <c r="Q300" s="12"/>
    </row>
    <row r="301" spans="1:17" ht="18">
      <c r="A301" s="10" t="s">
        <v>12</v>
      </c>
      <c r="B301" s="12"/>
      <c r="D301" s="12"/>
      <c r="E301" s="12"/>
      <c r="F301" s="12"/>
      <c r="G301" s="12"/>
      <c r="H301" s="12"/>
      <c r="I301" s="12"/>
      <c r="J301" s="12"/>
      <c r="K301" s="12"/>
      <c r="L301" s="12"/>
      <c r="P301" s="11"/>
      <c r="Q301" s="12"/>
    </row>
    <row r="302" spans="1:18" ht="15.75">
      <c r="A302" s="13" t="s">
        <v>13</v>
      </c>
      <c r="B302" s="53">
        <f>'[4]4-97RPT'!$C$13</f>
        <v>122888</v>
      </c>
      <c r="D302" s="45"/>
      <c r="E302" s="14"/>
      <c r="F302" s="15">
        <f>B302</f>
        <v>122888</v>
      </c>
      <c r="G302" s="53">
        <f>'[4]4-97RPT'!$I$13</f>
        <v>0</v>
      </c>
      <c r="H302" s="12"/>
      <c r="I302" s="15">
        <f>J302-G302</f>
        <v>122888</v>
      </c>
      <c r="J302" s="15">
        <f>F302</f>
        <v>122888</v>
      </c>
      <c r="K302" s="15"/>
      <c r="L302" s="35">
        <f>F302-J302</f>
        <v>0</v>
      </c>
      <c r="N302" s="3">
        <f>L302-R302</f>
        <v>0</v>
      </c>
      <c r="P302" s="16"/>
      <c r="Q302" s="12"/>
      <c r="R302" s="52">
        <v>0</v>
      </c>
    </row>
    <row r="303" spans="1:18" ht="15.75">
      <c r="A303" s="13" t="s">
        <v>14</v>
      </c>
      <c r="B303" s="54">
        <f>'[4]4-97RPT'!$C$14</f>
        <v>0</v>
      </c>
      <c r="D303" s="18"/>
      <c r="E303" s="28"/>
      <c r="F303" s="17">
        <f>B303</f>
        <v>0</v>
      </c>
      <c r="G303" s="55">
        <f>'[4]4-97RPT'!$I$14</f>
        <v>0</v>
      </c>
      <c r="H303" s="23"/>
      <c r="I303" s="27">
        <f>J303-G303</f>
        <v>0</v>
      </c>
      <c r="J303" s="27">
        <f>F303</f>
        <v>0</v>
      </c>
      <c r="K303" s="27"/>
      <c r="L303" s="46">
        <f>F303-J303</f>
        <v>0</v>
      </c>
      <c r="M303" s="29"/>
      <c r="N303" s="29">
        <f>L303-R303</f>
        <v>0</v>
      </c>
      <c r="P303" s="18"/>
      <c r="Q303" s="12"/>
      <c r="R303" s="58">
        <v>0</v>
      </c>
    </row>
    <row r="304" spans="1:18" ht="15.75">
      <c r="A304" s="19" t="s">
        <v>15</v>
      </c>
      <c r="B304" s="53">
        <f>'[4]4-97RPT'!$C$15</f>
        <v>122888</v>
      </c>
      <c r="D304" s="18"/>
      <c r="E304" s="15"/>
      <c r="F304" s="15">
        <f>B304</f>
        <v>122888</v>
      </c>
      <c r="G304" s="53">
        <f>'[4]4-97RPT'!$I$15</f>
        <v>0</v>
      </c>
      <c r="H304" s="12"/>
      <c r="I304" s="15">
        <f>J304-G304</f>
        <v>122888</v>
      </c>
      <c r="J304" s="15">
        <f>F304</f>
        <v>122888</v>
      </c>
      <c r="K304" s="15"/>
      <c r="L304" s="35">
        <f>F304-J304</f>
        <v>0</v>
      </c>
      <c r="N304" s="3">
        <f>L304-R304</f>
        <v>0</v>
      </c>
      <c r="P304" s="16"/>
      <c r="Q304" s="12"/>
      <c r="R304" s="52">
        <v>0</v>
      </c>
    </row>
    <row r="305" spans="6:17" ht="15.75">
      <c r="F305" s="12"/>
      <c r="G305" s="12"/>
      <c r="H305" s="12"/>
      <c r="I305" s="12"/>
      <c r="J305" s="12"/>
      <c r="K305" s="12"/>
      <c r="L305" s="12"/>
      <c r="Q305" s="12"/>
    </row>
    <row r="306" spans="6:17" ht="15.75">
      <c r="F306" s="12"/>
      <c r="G306" s="12"/>
      <c r="H306" s="12"/>
      <c r="I306" s="12"/>
      <c r="J306" s="12"/>
      <c r="K306" s="12"/>
      <c r="L306" s="12"/>
      <c r="Q306" s="12"/>
    </row>
    <row r="307" spans="10:17" ht="15.75">
      <c r="J307" s="5"/>
      <c r="K307" s="5"/>
      <c r="Q307" s="12"/>
    </row>
    <row r="308" spans="10:17" ht="15.75">
      <c r="J308" s="5"/>
      <c r="K308" s="5"/>
      <c r="Q308" s="12"/>
    </row>
    <row r="309" ht="15.75">
      <c r="Q309" s="12"/>
    </row>
    <row r="310" spans="1:17" ht="18">
      <c r="A310" s="10" t="s">
        <v>16</v>
      </c>
      <c r="B310" s="11"/>
      <c r="C310" s="11"/>
      <c r="D310" s="11"/>
      <c r="E310" s="11"/>
      <c r="L310" s="11"/>
      <c r="M310" s="11"/>
      <c r="N310" s="11"/>
      <c r="O310" s="11"/>
      <c r="Q310" s="12"/>
    </row>
    <row r="311" spans="1:17" ht="15.75">
      <c r="A311" s="24" t="s">
        <v>21</v>
      </c>
      <c r="B311" s="11"/>
      <c r="C311" s="11"/>
      <c r="D311" s="11"/>
      <c r="E311" s="11"/>
      <c r="F311" s="12"/>
      <c r="G311" s="12"/>
      <c r="H311" s="12"/>
      <c r="I311" s="12"/>
      <c r="J311" s="12"/>
      <c r="K311" s="12"/>
      <c r="L311" s="11"/>
      <c r="M311" s="11"/>
      <c r="N311" s="11"/>
      <c r="O311" s="11"/>
      <c r="Q311" s="12"/>
    </row>
    <row r="312" spans="1:17" ht="15.75">
      <c r="A312" s="13" t="s">
        <v>13</v>
      </c>
      <c r="B312" s="11"/>
      <c r="C312" s="11"/>
      <c r="D312" s="11"/>
      <c r="E312" s="11"/>
      <c r="F312" s="53">
        <f>'[4]4-97RPT'!$G$23</f>
        <v>38250000</v>
      </c>
      <c r="G312" s="53">
        <f>'[4]4-97RPT'!$I$23</f>
        <v>7456398</v>
      </c>
      <c r="H312" s="12"/>
      <c r="I312" s="15">
        <f>J312-G312</f>
        <v>30793602</v>
      </c>
      <c r="J312" s="15">
        <f>F312</f>
        <v>38250000</v>
      </c>
      <c r="K312" s="15"/>
      <c r="L312" s="11"/>
      <c r="M312" s="11"/>
      <c r="N312" s="11"/>
      <c r="O312" s="11"/>
      <c r="P312" s="15">
        <f>F312-J312</f>
        <v>0</v>
      </c>
      <c r="Q312" s="12"/>
    </row>
    <row r="313" spans="1:17" ht="15.75">
      <c r="A313" s="13" t="s">
        <v>14</v>
      </c>
      <c r="B313" s="11"/>
      <c r="C313" s="11"/>
      <c r="D313" s="11"/>
      <c r="E313" s="11"/>
      <c r="F313" s="53">
        <f>'[4]4-97RPT'!$G$24</f>
        <v>9250000</v>
      </c>
      <c r="G313" s="53">
        <f>'[4]4-97RPT'!$I$24</f>
        <v>376477</v>
      </c>
      <c r="H313" s="12"/>
      <c r="I313" s="15">
        <f>J313-G313</f>
        <v>8873523</v>
      </c>
      <c r="J313" s="15">
        <f>F313</f>
        <v>9250000</v>
      </c>
      <c r="K313" s="15"/>
      <c r="L313" s="11"/>
      <c r="M313" s="11"/>
      <c r="N313" s="11"/>
      <c r="O313" s="11"/>
      <c r="P313" s="15">
        <f>F313-J313</f>
        <v>0</v>
      </c>
      <c r="Q313" s="12"/>
    </row>
    <row r="314" spans="1:17" ht="15.75">
      <c r="A314" s="13" t="s">
        <v>18</v>
      </c>
      <c r="B314" s="11"/>
      <c r="C314" s="11"/>
      <c r="D314" s="11"/>
      <c r="E314" s="11"/>
      <c r="F314" s="55">
        <f>'[4]4-97RPT'!$G$25</f>
        <v>23083000</v>
      </c>
      <c r="G314" s="55">
        <f>'[4]4-97RPT'!$I$25</f>
        <v>157696</v>
      </c>
      <c r="H314" s="23"/>
      <c r="I314" s="27">
        <f>J314-G314</f>
        <v>22925304</v>
      </c>
      <c r="J314" s="27">
        <f>F314</f>
        <v>23083000</v>
      </c>
      <c r="K314" s="21"/>
      <c r="L314" s="11"/>
      <c r="M314" s="11"/>
      <c r="N314" s="11"/>
      <c r="O314" s="11"/>
      <c r="P314" s="27">
        <f>F314-J314</f>
        <v>0</v>
      </c>
      <c r="Q314" s="12"/>
    </row>
    <row r="315" spans="1:17" ht="15.75">
      <c r="A315" s="19" t="s">
        <v>15</v>
      </c>
      <c r="B315" s="11"/>
      <c r="C315" s="11"/>
      <c r="D315" s="11"/>
      <c r="E315" s="11"/>
      <c r="F315" s="53">
        <f>'[4]4-97RPT'!$G$26</f>
        <v>70583000</v>
      </c>
      <c r="G315" s="53">
        <f>'[4]4-97RPT'!$I$26</f>
        <v>7990571</v>
      </c>
      <c r="H315" s="12"/>
      <c r="I315" s="15">
        <f>J315-G315</f>
        <v>62592429</v>
      </c>
      <c r="J315" s="15">
        <f>F315</f>
        <v>70583000</v>
      </c>
      <c r="K315" s="15"/>
      <c r="L315" s="11"/>
      <c r="M315" s="11"/>
      <c r="N315" s="11"/>
      <c r="O315" s="11"/>
      <c r="P315" s="15">
        <f>F315-J315</f>
        <v>0</v>
      </c>
      <c r="Q315" s="12"/>
    </row>
    <row r="316" spans="2:17" ht="15.75">
      <c r="B316" s="12"/>
      <c r="Q316" s="12"/>
    </row>
    <row r="317" spans="1:17" ht="15.75">
      <c r="A317" s="24" t="s">
        <v>19</v>
      </c>
      <c r="B317" s="11"/>
      <c r="C317" s="11"/>
      <c r="D317" s="11"/>
      <c r="E317" s="11"/>
      <c r="L317" s="11"/>
      <c r="M317" s="11"/>
      <c r="N317" s="11"/>
      <c r="O317" s="11"/>
      <c r="Q317" s="12"/>
    </row>
    <row r="318" spans="1:17" ht="15.75">
      <c r="A318" s="13" t="s">
        <v>13</v>
      </c>
      <c r="B318" s="11"/>
      <c r="C318" s="11"/>
      <c r="D318" s="11"/>
      <c r="E318" s="11"/>
      <c r="F318" s="53">
        <f>'[4]4-97RPT'!$G$29</f>
        <v>8273691</v>
      </c>
      <c r="G318" s="53">
        <f>'[4]4-97RPT'!$I$29</f>
        <v>1354647</v>
      </c>
      <c r="H318" s="12"/>
      <c r="I318" s="15">
        <f>J318-G318</f>
        <v>6919044</v>
      </c>
      <c r="J318" s="15">
        <f>F318</f>
        <v>8273691</v>
      </c>
      <c r="K318" s="15"/>
      <c r="L318" s="11"/>
      <c r="M318" s="11"/>
      <c r="N318" s="11"/>
      <c r="O318" s="11"/>
      <c r="P318" s="15">
        <f>F318-J318</f>
        <v>0</v>
      </c>
      <c r="Q318" s="12"/>
    </row>
    <row r="319" spans="1:17" ht="15.75">
      <c r="A319" s="13" t="s">
        <v>14</v>
      </c>
      <c r="B319" s="11"/>
      <c r="C319" s="11"/>
      <c r="D319" s="11"/>
      <c r="E319" s="11"/>
      <c r="F319" s="53">
        <f>'[4]4-97RPT'!$G$30</f>
        <v>11622094</v>
      </c>
      <c r="G319" s="53">
        <f>'[4]4-97RPT'!$I$30</f>
        <v>191404</v>
      </c>
      <c r="H319" s="12"/>
      <c r="I319" s="15">
        <f>J319-G319</f>
        <v>11430690</v>
      </c>
      <c r="J319" s="15">
        <f>F319</f>
        <v>11622094</v>
      </c>
      <c r="K319" s="15"/>
      <c r="L319" s="11"/>
      <c r="M319" s="11"/>
      <c r="N319" s="11"/>
      <c r="O319" s="11"/>
      <c r="P319" s="15">
        <f>F319-J319</f>
        <v>0</v>
      </c>
      <c r="Q319" s="12"/>
    </row>
    <row r="320" spans="1:17" ht="15.75">
      <c r="A320" s="13" t="s">
        <v>18</v>
      </c>
      <c r="B320" s="11"/>
      <c r="C320" s="11"/>
      <c r="D320" s="11"/>
      <c r="E320" s="11"/>
      <c r="F320" s="55">
        <f>'[4]4-97RPT'!$G$31</f>
        <v>9587652</v>
      </c>
      <c r="G320" s="55">
        <f>'[4]4-97RPT'!$I$31</f>
        <v>1455793</v>
      </c>
      <c r="H320" s="23"/>
      <c r="I320" s="27">
        <f>J320-G320</f>
        <v>8131859</v>
      </c>
      <c r="J320" s="27">
        <f>F320</f>
        <v>9587652</v>
      </c>
      <c r="K320" s="21"/>
      <c r="L320" s="11"/>
      <c r="M320" s="11"/>
      <c r="N320" s="11"/>
      <c r="O320" s="11"/>
      <c r="P320" s="27">
        <f>F320-J320</f>
        <v>0</v>
      </c>
      <c r="Q320" s="12"/>
    </row>
    <row r="321" spans="1:17" ht="15.75">
      <c r="A321" s="19" t="s">
        <v>15</v>
      </c>
      <c r="B321" s="11"/>
      <c r="C321" s="11"/>
      <c r="D321" s="11"/>
      <c r="E321" s="11"/>
      <c r="F321" s="53">
        <f>'[4]4-97RPT'!$G$32</f>
        <v>29483437</v>
      </c>
      <c r="G321" s="53">
        <f>'[4]4-97RPT'!$I$32</f>
        <v>3001844</v>
      </c>
      <c r="H321" s="12"/>
      <c r="I321" s="15">
        <f>J321-G321</f>
        <v>26481593</v>
      </c>
      <c r="J321" s="15">
        <f>F321</f>
        <v>29483437</v>
      </c>
      <c r="K321" s="15"/>
      <c r="L321" s="11"/>
      <c r="M321" s="11"/>
      <c r="N321" s="11"/>
      <c r="O321" s="11"/>
      <c r="P321" s="15">
        <f>F321-J321</f>
        <v>0</v>
      </c>
      <c r="Q321" s="12"/>
    </row>
    <row r="322" spans="2:17" ht="15.75">
      <c r="B322" s="12"/>
      <c r="F322" s="12"/>
      <c r="G322" s="12"/>
      <c r="H322" s="12"/>
      <c r="I322" s="12"/>
      <c r="J322" s="12"/>
      <c r="K322" s="12"/>
      <c r="P322" s="12"/>
      <c r="Q322" s="12"/>
    </row>
    <row r="323" spans="2:17" ht="15.75">
      <c r="B323" s="12"/>
      <c r="F323" s="12"/>
      <c r="G323" s="12"/>
      <c r="H323" s="12"/>
      <c r="I323" s="12"/>
      <c r="J323" s="12"/>
      <c r="K323" s="12"/>
      <c r="P323" s="12"/>
      <c r="Q323" s="12"/>
    </row>
    <row r="324" spans="1:17" ht="18">
      <c r="A324" s="31" t="s">
        <v>20</v>
      </c>
      <c r="B324" s="12"/>
      <c r="F324" s="12"/>
      <c r="G324" s="12"/>
      <c r="H324" s="12"/>
      <c r="I324" s="12"/>
      <c r="J324" s="12"/>
      <c r="K324" s="12"/>
      <c r="P324" s="12"/>
      <c r="Q324" s="12"/>
    </row>
    <row r="325" spans="1:18" ht="15.75">
      <c r="A325" s="32" t="s">
        <v>26</v>
      </c>
      <c r="B325" s="53">
        <f>'[4]4-97RPT'!$C$36</f>
        <v>701095</v>
      </c>
      <c r="D325" s="52">
        <f>'[4]4-97RPT'!$E$36</f>
        <v>250000</v>
      </c>
      <c r="E325" s="14"/>
      <c r="F325" s="15">
        <f>B325+D325</f>
        <v>951095</v>
      </c>
      <c r="G325" s="53">
        <f>'[4]4-97RPT'!$I$36</f>
        <v>765367</v>
      </c>
      <c r="H325" s="12"/>
      <c r="I325" s="15">
        <f>J325-G325</f>
        <v>146633</v>
      </c>
      <c r="J325" s="53">
        <f>'[4]4-97RPT'!$O$36</f>
        <v>912000</v>
      </c>
      <c r="K325" s="53"/>
      <c r="L325" s="15">
        <f>D325-J325</f>
        <v>-662000</v>
      </c>
      <c r="M325" s="39" t="s">
        <v>46</v>
      </c>
      <c r="N325" s="3">
        <f>L325-R325</f>
        <v>0</v>
      </c>
      <c r="P325" s="15">
        <f>F325-J325</f>
        <v>39095</v>
      </c>
      <c r="Q325" s="12"/>
      <c r="R325" s="52">
        <f>'[4]4-97RPT'!$W$36</f>
        <v>-662000</v>
      </c>
    </row>
    <row r="326" spans="1:18" ht="15.75">
      <c r="A326" s="13" t="s">
        <v>27</v>
      </c>
      <c r="B326" s="53"/>
      <c r="D326" s="52"/>
      <c r="F326" s="15"/>
      <c r="G326" s="53"/>
      <c r="H326" s="12"/>
      <c r="I326" s="15"/>
      <c r="J326" s="53"/>
      <c r="K326" s="53"/>
      <c r="L326" s="15"/>
      <c r="P326" s="15"/>
      <c r="Q326" s="12"/>
      <c r="R326" s="52"/>
    </row>
    <row r="327" spans="1:18" ht="15.75">
      <c r="A327" s="13" t="s">
        <v>28</v>
      </c>
      <c r="B327" s="53">
        <f>'[4]4-97RPT'!$C$38</f>
        <v>0</v>
      </c>
      <c r="D327" s="52">
        <f>'[4]4-97RPT'!$E$38</f>
        <v>7357900</v>
      </c>
      <c r="E327" s="14"/>
      <c r="F327" s="15">
        <f>B327+D327</f>
        <v>7357900</v>
      </c>
      <c r="G327" s="53">
        <f>'[4]4-97RPT'!$I$38</f>
        <v>5027963.44</v>
      </c>
      <c r="H327" s="12"/>
      <c r="I327" s="15">
        <f>J327-G327</f>
        <v>2329936.5599999996</v>
      </c>
      <c r="J327" s="53">
        <f>'[4]4-97RPT'!$O$38</f>
        <v>7357900</v>
      </c>
      <c r="K327" s="53"/>
      <c r="L327" s="15">
        <f>D327-J327</f>
        <v>0</v>
      </c>
      <c r="N327" s="3">
        <f>L327-R327</f>
        <v>0</v>
      </c>
      <c r="P327" s="15">
        <f>F327-J327</f>
        <v>0</v>
      </c>
      <c r="Q327" s="12"/>
      <c r="R327" s="52"/>
    </row>
    <row r="328" spans="1:18" ht="15.75">
      <c r="A328" s="13" t="s">
        <v>29</v>
      </c>
      <c r="B328" s="53"/>
      <c r="D328" s="52"/>
      <c r="F328" s="15"/>
      <c r="G328" s="53"/>
      <c r="H328" s="12"/>
      <c r="I328" s="15"/>
      <c r="J328" s="53"/>
      <c r="K328" s="53"/>
      <c r="L328" s="15"/>
      <c r="P328" s="15"/>
      <c r="Q328" s="12"/>
      <c r="R328" s="52"/>
    </row>
    <row r="329" spans="1:18" ht="15.75">
      <c r="A329" s="13" t="s">
        <v>30</v>
      </c>
      <c r="B329" s="53">
        <f>'[4]4-97RPT'!$C$40</f>
        <v>0</v>
      </c>
      <c r="D329" s="52">
        <f>'[4]4-97RPT'!$E$40</f>
        <v>7426000</v>
      </c>
      <c r="E329" s="14"/>
      <c r="F329" s="15">
        <f>B329+D329</f>
        <v>7426000</v>
      </c>
      <c r="G329" s="53">
        <f>'[4]4-97RPT'!$I$40</f>
        <v>4607334.95</v>
      </c>
      <c r="H329" s="12"/>
      <c r="I329" s="15">
        <f>J329-G329</f>
        <v>2818665.05</v>
      </c>
      <c r="J329" s="53">
        <f>'[4]4-97RPT'!$O$40</f>
        <v>7426000</v>
      </c>
      <c r="K329" s="53"/>
      <c r="L329" s="15">
        <f>D329-J329</f>
        <v>0</v>
      </c>
      <c r="N329" s="3">
        <f>L329-R329</f>
        <v>0</v>
      </c>
      <c r="P329" s="15">
        <f>F329-J329</f>
        <v>0</v>
      </c>
      <c r="Q329" s="12"/>
      <c r="R329" s="52"/>
    </row>
    <row r="330" spans="1:18" ht="15.75">
      <c r="A330" s="13" t="s">
        <v>31</v>
      </c>
      <c r="B330" s="53"/>
      <c r="D330" s="52"/>
      <c r="F330" s="15"/>
      <c r="G330" s="53"/>
      <c r="H330" s="12"/>
      <c r="I330" s="15"/>
      <c r="J330" s="53"/>
      <c r="K330" s="53"/>
      <c r="L330" s="15"/>
      <c r="P330" s="15"/>
      <c r="Q330" s="12"/>
      <c r="R330" s="52"/>
    </row>
    <row r="331" spans="1:18" ht="15.75">
      <c r="A331" s="13" t="s">
        <v>32</v>
      </c>
      <c r="B331" s="53">
        <f>'[4]4-97RPT'!$C$42</f>
        <v>0</v>
      </c>
      <c r="D331" s="52">
        <f>'[4]4-97RPT'!$E$42</f>
        <v>2650000</v>
      </c>
      <c r="E331" s="14"/>
      <c r="F331" s="15">
        <f>B331+D331</f>
        <v>2650000</v>
      </c>
      <c r="G331" s="53">
        <f>'[4]4-97RPT'!$I$42</f>
        <v>1468983.41</v>
      </c>
      <c r="H331" s="12"/>
      <c r="I331" s="15">
        <f>J331-G331</f>
        <v>1181016.59</v>
      </c>
      <c r="J331" s="53">
        <f>'[4]4-97RPT'!$O$42</f>
        <v>2650000</v>
      </c>
      <c r="K331" s="53"/>
      <c r="L331" s="15">
        <f>D331-J331</f>
        <v>0</v>
      </c>
      <c r="N331" s="3">
        <f>L331-R331</f>
        <v>0</v>
      </c>
      <c r="P331" s="15">
        <f>F331-J331</f>
        <v>0</v>
      </c>
      <c r="Q331" s="12"/>
      <c r="R331" s="52"/>
    </row>
    <row r="332" spans="1:18" ht="15.75">
      <c r="A332" s="13"/>
      <c r="B332" s="53"/>
      <c r="D332" s="52"/>
      <c r="E332" s="14"/>
      <c r="F332" s="15"/>
      <c r="G332" s="53"/>
      <c r="H332" s="12"/>
      <c r="I332" s="15"/>
      <c r="J332" s="53"/>
      <c r="K332" s="53"/>
      <c r="L332" s="15"/>
      <c r="P332" s="15"/>
      <c r="Q332" s="12"/>
      <c r="R332" s="52"/>
    </row>
    <row r="333" spans="1:18" ht="15.75">
      <c r="A333" s="13"/>
      <c r="B333" s="53"/>
      <c r="D333" s="52"/>
      <c r="E333" s="14"/>
      <c r="F333" s="15"/>
      <c r="G333" s="53"/>
      <c r="H333" s="12"/>
      <c r="I333" s="15"/>
      <c r="J333" s="53"/>
      <c r="K333" s="53"/>
      <c r="L333" s="15"/>
      <c r="P333" s="15"/>
      <c r="Q333" s="12"/>
      <c r="R333" s="52"/>
    </row>
    <row r="334" spans="1:18" ht="15.75">
      <c r="A334" s="3" t="s">
        <v>66</v>
      </c>
      <c r="B334" s="53"/>
      <c r="D334" s="52"/>
      <c r="E334" s="14"/>
      <c r="F334" s="15"/>
      <c r="G334" s="53"/>
      <c r="H334" s="12"/>
      <c r="I334" s="15"/>
      <c r="J334" s="53"/>
      <c r="K334" s="53"/>
      <c r="L334" s="15"/>
      <c r="P334" s="15"/>
      <c r="Q334" s="12"/>
      <c r="R334" s="52"/>
    </row>
    <row r="335" spans="2:18" ht="15.75">
      <c r="B335" s="53"/>
      <c r="D335" s="52"/>
      <c r="E335" s="14"/>
      <c r="F335" s="15"/>
      <c r="G335" s="53"/>
      <c r="H335" s="12"/>
      <c r="I335" s="15"/>
      <c r="J335" s="53"/>
      <c r="K335" s="53"/>
      <c r="L335" s="15"/>
      <c r="P335" s="15"/>
      <c r="Q335" s="12"/>
      <c r="R335" s="52"/>
    </row>
    <row r="336" spans="2:18" ht="15.75">
      <c r="B336" s="53"/>
      <c r="D336" s="52"/>
      <c r="E336" s="14"/>
      <c r="F336" s="15"/>
      <c r="G336" s="53"/>
      <c r="H336" s="12"/>
      <c r="I336" s="15"/>
      <c r="J336" s="53"/>
      <c r="K336" s="53"/>
      <c r="L336" s="15"/>
      <c r="P336" s="15"/>
      <c r="Q336" s="12"/>
      <c r="R336" s="52"/>
    </row>
    <row r="337" spans="2:18" ht="15.75">
      <c r="B337" s="53"/>
      <c r="D337" s="52"/>
      <c r="E337" s="14"/>
      <c r="F337" s="15"/>
      <c r="G337" s="53"/>
      <c r="H337" s="12"/>
      <c r="I337" s="15"/>
      <c r="J337" s="53"/>
      <c r="K337" s="53"/>
      <c r="L337" s="15"/>
      <c r="P337" s="15"/>
      <c r="Q337" s="12"/>
      <c r="R337" s="52"/>
    </row>
    <row r="338" spans="2:18" ht="15.75">
      <c r="B338" s="53"/>
      <c r="D338" s="52"/>
      <c r="E338" s="14"/>
      <c r="F338" s="15"/>
      <c r="G338" s="53"/>
      <c r="H338" s="12"/>
      <c r="I338" s="15"/>
      <c r="J338" s="53"/>
      <c r="K338" s="53"/>
      <c r="L338" s="15"/>
      <c r="P338" s="15"/>
      <c r="Q338" s="12"/>
      <c r="R338" s="52"/>
    </row>
    <row r="339" spans="2:18" ht="15.75">
      <c r="B339" s="53"/>
      <c r="D339" s="52"/>
      <c r="E339" s="14"/>
      <c r="F339" s="15"/>
      <c r="G339" s="53"/>
      <c r="H339" s="12"/>
      <c r="I339" s="15"/>
      <c r="J339" s="53"/>
      <c r="K339" s="53"/>
      <c r="L339" s="15"/>
      <c r="P339" s="15"/>
      <c r="Q339" s="12"/>
      <c r="R339" s="52"/>
    </row>
    <row r="340" spans="2:18" ht="15.75">
      <c r="B340" s="53"/>
      <c r="D340" s="52"/>
      <c r="E340" s="14"/>
      <c r="F340" s="15"/>
      <c r="G340" s="53"/>
      <c r="H340" s="12"/>
      <c r="I340" s="15"/>
      <c r="J340" s="53"/>
      <c r="K340" s="53"/>
      <c r="L340" s="15"/>
      <c r="P340" s="15"/>
      <c r="Q340" s="12"/>
      <c r="R340" s="52"/>
    </row>
    <row r="341" spans="2:18" ht="15.75">
      <c r="B341" s="53"/>
      <c r="D341" s="52"/>
      <c r="E341" s="14"/>
      <c r="F341" s="15"/>
      <c r="G341" s="53"/>
      <c r="H341" s="12"/>
      <c r="I341" s="15"/>
      <c r="J341" s="53"/>
      <c r="K341" s="53"/>
      <c r="L341" s="15"/>
      <c r="P341" s="15"/>
      <c r="Q341" s="12"/>
      <c r="R341" s="52"/>
    </row>
    <row r="342" spans="2:18" ht="15.75">
      <c r="B342" s="53"/>
      <c r="D342" s="52"/>
      <c r="E342" s="14"/>
      <c r="F342" s="15"/>
      <c r="G342" s="53"/>
      <c r="H342" s="12"/>
      <c r="I342" s="15"/>
      <c r="J342" s="53"/>
      <c r="K342" s="53"/>
      <c r="L342" s="15"/>
      <c r="P342" s="15"/>
      <c r="Q342" s="12"/>
      <c r="R342" s="52"/>
    </row>
    <row r="343" spans="2:18" ht="15.75">
      <c r="B343" s="53"/>
      <c r="D343" s="52"/>
      <c r="E343" s="14"/>
      <c r="F343" s="15"/>
      <c r="G343" s="53"/>
      <c r="H343" s="12"/>
      <c r="I343" s="15"/>
      <c r="J343" s="53"/>
      <c r="K343" s="53"/>
      <c r="L343" s="15"/>
      <c r="P343" s="15"/>
      <c r="Q343" s="12"/>
      <c r="R343" s="52"/>
    </row>
    <row r="344" spans="2:18" ht="15.75">
      <c r="B344" s="53"/>
      <c r="D344" s="52"/>
      <c r="E344" s="14"/>
      <c r="F344" s="15"/>
      <c r="G344" s="53"/>
      <c r="H344" s="12"/>
      <c r="I344" s="15"/>
      <c r="J344" s="53"/>
      <c r="K344" s="53"/>
      <c r="L344" s="15"/>
      <c r="P344" s="15"/>
      <c r="Q344" s="12"/>
      <c r="R344" s="52"/>
    </row>
    <row r="345" spans="2:18" ht="15.75">
      <c r="B345" s="53"/>
      <c r="D345" s="52"/>
      <c r="E345" s="14"/>
      <c r="F345" s="15"/>
      <c r="G345" s="53"/>
      <c r="H345" s="12"/>
      <c r="I345" s="15"/>
      <c r="J345" s="53"/>
      <c r="K345" s="53"/>
      <c r="L345" s="15"/>
      <c r="P345" s="15"/>
      <c r="Q345" s="12"/>
      <c r="R345" s="52"/>
    </row>
    <row r="346" spans="2:18" ht="15.75">
      <c r="B346" s="53"/>
      <c r="D346" s="52"/>
      <c r="E346" s="14"/>
      <c r="F346" s="15"/>
      <c r="G346" s="53"/>
      <c r="H346" s="12"/>
      <c r="I346" s="15"/>
      <c r="J346" s="53"/>
      <c r="K346" s="53"/>
      <c r="L346" s="15"/>
      <c r="P346" s="15"/>
      <c r="Q346" s="12"/>
      <c r="R346" s="52"/>
    </row>
    <row r="347" spans="1:18" ht="18">
      <c r="A347" s="69">
        <v>2</v>
      </c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52"/>
    </row>
    <row r="348" spans="1:17" ht="20.2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</row>
    <row r="349" spans="1:17" ht="20.25">
      <c r="A349" s="71" t="s">
        <v>74</v>
      </c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</row>
    <row r="350" spans="1:17" ht="20.25">
      <c r="A350" s="71" t="str">
        <f>$A$3</f>
        <v>FINANCIAL STATUS AS OF DECEMBER 31, 2003</v>
      </c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</row>
    <row r="351" spans="1:8" ht="15.75">
      <c r="A351" s="4"/>
      <c r="H351" s="5" t="s">
        <v>58</v>
      </c>
    </row>
    <row r="352" spans="2:16" ht="15.75">
      <c r="B352" s="6">
        <v>-1</v>
      </c>
      <c r="C352" s="7"/>
      <c r="D352" s="6">
        <v>-2</v>
      </c>
      <c r="E352" s="6"/>
      <c r="F352" s="6">
        <v>-3</v>
      </c>
      <c r="G352" s="6">
        <v>-4</v>
      </c>
      <c r="H352" s="7"/>
      <c r="I352" s="6">
        <v>-5</v>
      </c>
      <c r="J352" s="6">
        <v>-6</v>
      </c>
      <c r="K352" s="6"/>
      <c r="L352" s="6">
        <v>-7</v>
      </c>
      <c r="M352" s="7"/>
      <c r="N352" s="38">
        <v>-8</v>
      </c>
      <c r="O352" s="7"/>
      <c r="P352" s="6">
        <v>-9</v>
      </c>
    </row>
    <row r="353" ht="15.75">
      <c r="P353" s="8" t="s">
        <v>0</v>
      </c>
    </row>
    <row r="354" spans="6:16" ht="15.75">
      <c r="F354" s="8" t="s">
        <v>0</v>
      </c>
      <c r="G354" s="8" t="s">
        <v>1</v>
      </c>
      <c r="I354" s="8" t="s">
        <v>2</v>
      </c>
      <c r="J354" s="8" t="s">
        <v>3</v>
      </c>
      <c r="K354" s="8"/>
      <c r="L354" s="8" t="str">
        <f>$L$7</f>
        <v>2003-2004</v>
      </c>
      <c r="N354" s="39" t="s">
        <v>2</v>
      </c>
      <c r="P354" s="8" t="s">
        <v>2</v>
      </c>
    </row>
    <row r="355" spans="2:16" ht="15.75">
      <c r="B355" s="8" t="s">
        <v>4</v>
      </c>
      <c r="D355" s="8" t="str">
        <f>$D$8</f>
        <v>2003-2004</v>
      </c>
      <c r="E355" s="8"/>
      <c r="F355" s="8" t="s">
        <v>2</v>
      </c>
      <c r="G355" s="8" t="s">
        <v>5</v>
      </c>
      <c r="I355" s="8" t="s">
        <v>5</v>
      </c>
      <c r="J355" s="8" t="s">
        <v>5</v>
      </c>
      <c r="K355" s="8"/>
      <c r="L355" s="8" t="s">
        <v>2</v>
      </c>
      <c r="N355" s="39" t="s">
        <v>53</v>
      </c>
      <c r="P355" s="8" t="s">
        <v>6</v>
      </c>
    </row>
    <row r="356" spans="2:16" ht="15.75">
      <c r="B356" s="8" t="s">
        <v>7</v>
      </c>
      <c r="D356" s="8" t="s">
        <v>8</v>
      </c>
      <c r="E356" s="8"/>
      <c r="F356" s="8" t="s">
        <v>9</v>
      </c>
      <c r="G356" s="8" t="s">
        <v>10</v>
      </c>
      <c r="I356" s="8" t="s">
        <v>39</v>
      </c>
      <c r="J356" s="8" t="s">
        <v>11</v>
      </c>
      <c r="K356" s="8"/>
      <c r="L356" s="8" t="s">
        <v>52</v>
      </c>
      <c r="N356" s="39" t="s">
        <v>6</v>
      </c>
      <c r="P356" s="8" t="s">
        <v>43</v>
      </c>
    </row>
    <row r="357" spans="2:16" ht="15.75">
      <c r="B357" s="9" t="str">
        <f>$B$10</f>
        <v>on 4/1/03</v>
      </c>
      <c r="D357" s="9" t="s">
        <v>9</v>
      </c>
      <c r="E357" s="9"/>
      <c r="F357" s="9" t="str">
        <f>$F$10</f>
        <v>2003-2004</v>
      </c>
      <c r="G357" s="65">
        <f>$G$10</f>
        <v>37986</v>
      </c>
      <c r="H357" s="29"/>
      <c r="I357" s="9" t="s">
        <v>40</v>
      </c>
      <c r="J357" s="9" t="s">
        <v>2</v>
      </c>
      <c r="K357" s="9"/>
      <c r="L357" s="9" t="s">
        <v>5</v>
      </c>
      <c r="M357" s="29"/>
      <c r="N357" s="40" t="str">
        <f>$N$10</f>
        <v>at 3/31/04</v>
      </c>
      <c r="P357" s="9" t="s">
        <v>40</v>
      </c>
    </row>
    <row r="358" ht="15.75">
      <c r="N358" s="41"/>
    </row>
    <row r="359" spans="1:16" ht="18">
      <c r="A359" s="10" t="s">
        <v>12</v>
      </c>
      <c r="B359" s="12"/>
      <c r="D359" s="11"/>
      <c r="E359" s="12"/>
      <c r="G359" s="12"/>
      <c r="H359" s="12"/>
      <c r="I359" s="12"/>
      <c r="J359" s="12"/>
      <c r="K359" s="12"/>
      <c r="L359" s="12"/>
      <c r="M359" s="12"/>
      <c r="N359" s="22"/>
      <c r="O359" s="12"/>
      <c r="P359" s="11"/>
    </row>
    <row r="360" spans="1:18" ht="15.75">
      <c r="A360" s="13" t="s">
        <v>13</v>
      </c>
      <c r="B360" s="12">
        <f>B13+B71+B129+B186+B244+B302</f>
        <v>25292854</v>
      </c>
      <c r="C360" s="12"/>
      <c r="D360" s="16"/>
      <c r="E360" s="15"/>
      <c r="F360" s="12">
        <f>F13+F71+F129+F186+F244+F302</f>
        <v>25292854</v>
      </c>
      <c r="G360" s="15">
        <f>G13+G71+G129+G186+G244+G302</f>
        <v>17890409.64</v>
      </c>
      <c r="H360" s="12"/>
      <c r="I360" s="15">
        <f>I13+I71+I129+I186+I244+I302</f>
        <v>7402444.359999999</v>
      </c>
      <c r="J360" s="15">
        <f>I360+G360</f>
        <v>25292854</v>
      </c>
      <c r="K360" s="15"/>
      <c r="L360" s="15">
        <f>L13+L71+L129+L186+L244+L302</f>
        <v>0</v>
      </c>
      <c r="M360" s="12"/>
      <c r="N360" s="15">
        <f>N13+N71+N129+N186+N244+N302</f>
        <v>0</v>
      </c>
      <c r="O360" s="12"/>
      <c r="P360" s="16"/>
      <c r="Q360" s="12"/>
      <c r="R360" s="12"/>
    </row>
    <row r="361" spans="1:18" ht="15.75">
      <c r="A361" s="13" t="s">
        <v>14</v>
      </c>
      <c r="B361" s="12">
        <f>B14+B72+B130+B132+B187+B245+B303</f>
        <v>17337746</v>
      </c>
      <c r="C361" s="12"/>
      <c r="D361" s="18"/>
      <c r="E361" s="21"/>
      <c r="F361" s="21">
        <f>F14+F72+SUM(F130:F132)+F187+F245+F303</f>
        <v>17337746</v>
      </c>
      <c r="G361" s="21">
        <f>G14+G72+SUM(G130:G132)+G187+G245+G303</f>
        <v>7750563.77</v>
      </c>
      <c r="H361" s="12"/>
      <c r="I361" s="21">
        <f>I14+I72+SUM(I130:I132)+I187+I245+I303</f>
        <v>10287182.23</v>
      </c>
      <c r="J361" s="21">
        <f>J14+J72+SUM(J130:J132)+J187+J245+J303</f>
        <v>18037746</v>
      </c>
      <c r="K361" s="21"/>
      <c r="L361" s="21">
        <f>L14+L72+SUM(L130:L132)+L187+L245+L303</f>
        <v>-700000</v>
      </c>
      <c r="M361" s="12"/>
      <c r="N361" s="21">
        <f>N14+N72+SUM(N130:N132)+N187+N245+N303</f>
        <v>-700000</v>
      </c>
      <c r="O361" s="12"/>
      <c r="P361" s="18"/>
      <c r="Q361" s="12"/>
      <c r="R361" s="12"/>
    </row>
    <row r="362" spans="1:18" ht="15.75">
      <c r="A362" s="19"/>
      <c r="B362" s="12"/>
      <c r="C362" s="12"/>
      <c r="D362" s="16"/>
      <c r="E362" s="15"/>
      <c r="F362" s="15"/>
      <c r="G362" s="15"/>
      <c r="H362" s="12"/>
      <c r="I362" s="15"/>
      <c r="J362" s="15"/>
      <c r="K362" s="15"/>
      <c r="L362" s="36"/>
      <c r="M362" s="12"/>
      <c r="N362" s="12"/>
      <c r="O362" s="12"/>
      <c r="P362" s="16"/>
      <c r="Q362" s="12"/>
      <c r="R362" s="12"/>
    </row>
    <row r="363" spans="1:18" ht="15.75">
      <c r="A363" s="3" t="s">
        <v>75</v>
      </c>
      <c r="B363" s="23">
        <f>B29</f>
        <v>1190000</v>
      </c>
      <c r="C363" s="12"/>
      <c r="D363" s="18"/>
      <c r="E363" s="21"/>
      <c r="F363" s="66">
        <f>F29</f>
        <v>1190000</v>
      </c>
      <c r="G363" s="66">
        <f>G29</f>
        <v>589318</v>
      </c>
      <c r="H363" s="66"/>
      <c r="I363" s="66">
        <f>I29</f>
        <v>600682</v>
      </c>
      <c r="J363" s="66">
        <f>J29</f>
        <v>1190000</v>
      </c>
      <c r="K363" s="66"/>
      <c r="L363" s="66">
        <f>L29</f>
        <v>0</v>
      </c>
      <c r="M363" s="23"/>
      <c r="N363" s="66">
        <f>N29</f>
        <v>0</v>
      </c>
      <c r="O363" s="12"/>
      <c r="P363" s="18"/>
      <c r="Q363" s="12"/>
      <c r="R363" s="12"/>
    </row>
    <row r="364" spans="1:18" ht="15.75">
      <c r="A364" s="19" t="s">
        <v>76</v>
      </c>
      <c r="B364" s="12">
        <f>SUM(B360:B363)</f>
        <v>43820600</v>
      </c>
      <c r="C364" s="12"/>
      <c r="D364" s="11"/>
      <c r="E364" s="12"/>
      <c r="F364" s="12">
        <f>F363+F361+F360</f>
        <v>43820600</v>
      </c>
      <c r="G364" s="22">
        <f>G363+G361+G360</f>
        <v>26230291.41</v>
      </c>
      <c r="H364" s="12"/>
      <c r="I364" s="12">
        <f>I363+I361+I360</f>
        <v>18290308.59</v>
      </c>
      <c r="J364" s="12">
        <f>J363+J361+J360</f>
        <v>44520600</v>
      </c>
      <c r="K364" s="12"/>
      <c r="L364" s="67">
        <f>L363+L361+L360</f>
        <v>-700000</v>
      </c>
      <c r="M364" s="67"/>
      <c r="N364" s="67">
        <f>N363+N361+N360</f>
        <v>-700000</v>
      </c>
      <c r="O364" s="67"/>
      <c r="P364" s="11"/>
      <c r="Q364" s="12"/>
      <c r="R364" s="12"/>
    </row>
    <row r="365" spans="2:18" ht="15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67"/>
      <c r="M365" s="12"/>
      <c r="N365" s="12"/>
      <c r="O365" s="12"/>
      <c r="P365" s="12"/>
      <c r="Q365" s="12"/>
      <c r="R365" s="12"/>
    </row>
    <row r="366" ht="15.75">
      <c r="R366" s="12"/>
    </row>
    <row r="367" spans="1:18" ht="15.75">
      <c r="A367" s="3" t="s">
        <v>48</v>
      </c>
      <c r="R367" s="12"/>
    </row>
    <row r="368" ht="15.75">
      <c r="R368" s="12"/>
    </row>
    <row r="369" ht="15.75">
      <c r="R369" s="12"/>
    </row>
    <row r="370" ht="15.75">
      <c r="R370" s="12"/>
    </row>
    <row r="371" spans="1:18" ht="15.75">
      <c r="A371" s="3" t="s">
        <v>48</v>
      </c>
      <c r="R371" s="12"/>
    </row>
    <row r="372" spans="1:18" ht="18">
      <c r="A372" s="20" t="s">
        <v>20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67"/>
      <c r="M372" s="12"/>
      <c r="N372" s="12"/>
      <c r="O372" s="12"/>
      <c r="P372" s="12"/>
      <c r="Q372" s="12"/>
      <c r="R372" s="12"/>
    </row>
    <row r="373" spans="1:18" ht="15.75">
      <c r="A373" s="13" t="s">
        <v>101</v>
      </c>
      <c r="B373" s="21">
        <f>SUM(B23)+SUM(B95:B97)+SUM(B152:B156)+SUM(B212:B222)+SUM(B259)+SUM(B325:B331)</f>
        <v>17880369.72</v>
      </c>
      <c r="C373" s="21"/>
      <c r="D373" s="21">
        <f>SUM(D23)+SUM(D95:D97)+SUM(D152:D156)+SUM(D212:D222)+SUM(D259)+SUM(D325:D331)</f>
        <v>129417455</v>
      </c>
      <c r="E373" s="21"/>
      <c r="F373" s="21">
        <f>SUM(F23)+SUM(F95:F97)+SUM(F152:F156)+SUM(F212:F222)+SUM(F259)+SUM(F325:F331)</f>
        <v>147297824.72</v>
      </c>
      <c r="G373" s="21">
        <f>SUM(G23)+SUM(G95:G97)+SUM(G152:G156)+SUM(G212:G222)+SUM(G259)+SUM(G325:G331)</f>
        <v>83378425.98</v>
      </c>
      <c r="H373" s="21"/>
      <c r="I373" s="21">
        <f>SUM(I23)+SUM(I95:I97)+SUM(I152:I156)+SUM(I212:I222)+SUM(I259)+SUM(I325:I331)</f>
        <v>50122572.39</v>
      </c>
      <c r="J373" s="21">
        <f>SUM(J23)+SUM(J95:J97)+SUM(J152:J156)+SUM(J212:J222)+SUM(J259)+SUM(J325:J331)</f>
        <v>133500998.37</v>
      </c>
      <c r="K373" s="21"/>
      <c r="L373" s="21">
        <f>SUM(L23)+SUM(L95:L97)+SUM(L152:L156)+SUM(L212:L222)+SUM(L259)+SUM(L325:L331)</f>
        <v>-4083543.370000001</v>
      </c>
      <c r="M373" s="21"/>
      <c r="N373" s="21">
        <f>SUM(N23)+SUM(N95:N97)+SUM(N152:N156)+SUM(N212:N222)+SUM(N259)+SUM(N325:N331)</f>
        <v>10186811.629999999</v>
      </c>
      <c r="O373" s="21"/>
      <c r="P373" s="21">
        <f>SUM(P23)+SUM(P95:P97)+SUM(P152:P156)+SUM(P212:P222)+SUM(P259)+SUM(P325:P331)</f>
        <v>13796826.35</v>
      </c>
      <c r="Q373" s="21"/>
      <c r="R373" s="21">
        <f>SUM(R23)+SUM(R95:R97)+SUM(R152:R156)+SUM(R212:R222)+SUM(R259)+SUM(R325:R331)</f>
        <v>-14270355</v>
      </c>
    </row>
    <row r="374" spans="2:18" ht="15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68"/>
      <c r="M374" s="22"/>
      <c r="N374" s="22"/>
      <c r="O374" s="22"/>
      <c r="P374" s="22"/>
      <c r="Q374" s="22"/>
      <c r="R374" s="12"/>
    </row>
    <row r="375" spans="1:18" ht="15.75">
      <c r="A375" s="19"/>
      <c r="B375" s="15"/>
      <c r="C375" s="12"/>
      <c r="D375" s="15"/>
      <c r="E375" s="15"/>
      <c r="F375" s="15"/>
      <c r="G375" s="15"/>
      <c r="H375" s="12"/>
      <c r="I375" s="15"/>
      <c r="J375" s="15"/>
      <c r="K375" s="15"/>
      <c r="L375" s="36"/>
      <c r="M375" s="12"/>
      <c r="N375" s="12"/>
      <c r="O375" s="12"/>
      <c r="P375" s="15"/>
      <c r="Q375" s="12"/>
      <c r="R375" s="12"/>
    </row>
    <row r="376" spans="2:18" ht="15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2:18" ht="15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2:18" ht="15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2:18" ht="15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1"/>
      <c r="M379" s="11"/>
      <c r="N379" s="11"/>
      <c r="O379" s="11"/>
      <c r="P379" s="12"/>
      <c r="Q379" s="12"/>
      <c r="R379" s="12"/>
    </row>
    <row r="380" spans="1:18" ht="18">
      <c r="A380" s="10" t="s">
        <v>16</v>
      </c>
      <c r="B380" s="11"/>
      <c r="C380" s="11"/>
      <c r="D380" s="11"/>
      <c r="E380" s="11"/>
      <c r="F380" s="12"/>
      <c r="G380" s="12"/>
      <c r="H380" s="12"/>
      <c r="I380" s="12"/>
      <c r="J380" s="12"/>
      <c r="K380" s="12"/>
      <c r="L380" s="11"/>
      <c r="M380" s="11"/>
      <c r="N380" s="11"/>
      <c r="O380" s="11"/>
      <c r="P380" s="12"/>
      <c r="Q380" s="12"/>
      <c r="R380" s="12"/>
    </row>
    <row r="381" spans="1:18" ht="15.75">
      <c r="A381" s="13" t="s">
        <v>13</v>
      </c>
      <c r="B381" s="11"/>
      <c r="C381" s="11"/>
      <c r="D381" s="11"/>
      <c r="E381" s="11"/>
      <c r="F381" s="15">
        <f aca="true" t="shared" si="5" ref="F381:G383">F33+F39+F82+F88+F139+F145+F193+F199+F205+F251+F312+F318</f>
        <v>68564822</v>
      </c>
      <c r="G381" s="15">
        <f t="shared" si="5"/>
        <v>15889771.100000001</v>
      </c>
      <c r="H381" s="12"/>
      <c r="I381" s="15">
        <f aca="true" t="shared" si="6" ref="I381:J383">I33+I39+I82+I88+I139+I145+I193+I199+I205+I251+I312+I318</f>
        <v>52675050.9</v>
      </c>
      <c r="J381" s="15">
        <f t="shared" si="6"/>
        <v>68564822</v>
      </c>
      <c r="K381" s="15"/>
      <c r="L381" s="11"/>
      <c r="M381" s="11"/>
      <c r="N381" s="11"/>
      <c r="O381" s="11"/>
      <c r="P381" s="15">
        <f>P33+P39+P82+P88+P139+P145+P193+P199+P205+P251+P312+P318</f>
        <v>0</v>
      </c>
      <c r="Q381" s="12"/>
      <c r="R381" s="15">
        <f>R33+R39+R82+R88+R139+R145+R193+R199+R205+R251+R312+R318</f>
        <v>0</v>
      </c>
    </row>
    <row r="382" spans="1:18" ht="15.75">
      <c r="A382" s="13" t="s">
        <v>14</v>
      </c>
      <c r="B382" s="11"/>
      <c r="C382" s="11"/>
      <c r="D382" s="11"/>
      <c r="E382" s="11"/>
      <c r="F382" s="15">
        <f t="shared" si="5"/>
        <v>57319937</v>
      </c>
      <c r="G382" s="15">
        <f t="shared" si="5"/>
        <v>3192842.0100000002</v>
      </c>
      <c r="H382" s="15"/>
      <c r="I382" s="15">
        <f t="shared" si="6"/>
        <v>54127094.989999995</v>
      </c>
      <c r="J382" s="15">
        <f t="shared" si="6"/>
        <v>57319937</v>
      </c>
      <c r="K382" s="15"/>
      <c r="L382" s="11"/>
      <c r="M382" s="11"/>
      <c r="N382" s="11"/>
      <c r="O382" s="11"/>
      <c r="P382" s="15">
        <f>P34+P40+P83+P89+P140+P146+P194+P200+P206+P252+P313+P319</f>
        <v>0</v>
      </c>
      <c r="Q382" s="12"/>
      <c r="R382" s="15">
        <f>R34+R40+R83+R89+R140+R146+R194+R200+R206+R252+R313+R319</f>
        <v>0</v>
      </c>
    </row>
    <row r="383" spans="1:18" ht="15.75">
      <c r="A383" s="13" t="s">
        <v>18</v>
      </c>
      <c r="B383" s="11"/>
      <c r="C383" s="11"/>
      <c r="D383" s="11"/>
      <c r="E383" s="11"/>
      <c r="F383" s="27">
        <f t="shared" si="5"/>
        <v>43261383</v>
      </c>
      <c r="G383" s="27">
        <f t="shared" si="5"/>
        <v>1665070.73</v>
      </c>
      <c r="H383" s="27"/>
      <c r="I383" s="27">
        <f t="shared" si="6"/>
        <v>41596312.269999996</v>
      </c>
      <c r="J383" s="27">
        <f t="shared" si="6"/>
        <v>43261383</v>
      </c>
      <c r="K383" s="21"/>
      <c r="L383" s="11"/>
      <c r="M383" s="11"/>
      <c r="N383" s="11"/>
      <c r="O383" s="11"/>
      <c r="P383" s="27">
        <f>P35+P41+P84+P90+P141+P147+P195+P201+P207+P253+P314+P320</f>
        <v>0</v>
      </c>
      <c r="Q383" s="12"/>
      <c r="R383" s="27">
        <f>R35+R41+R84+R90+R141+R147+R195+R201+R207+R253+R314+R320</f>
        <v>0</v>
      </c>
    </row>
    <row r="384" spans="1:18" ht="15.75">
      <c r="A384" s="19" t="s">
        <v>15</v>
      </c>
      <c r="B384" s="11"/>
      <c r="C384" s="11"/>
      <c r="D384" s="11"/>
      <c r="E384" s="11"/>
      <c r="F384" s="21">
        <f>F383+F382+F381</f>
        <v>169146142</v>
      </c>
      <c r="G384" s="21">
        <f>SUM(G381:G383)</f>
        <v>20747683.840000004</v>
      </c>
      <c r="H384" s="12"/>
      <c r="I384" s="21">
        <f>SUM(I381:I383)</f>
        <v>148398458.15999997</v>
      </c>
      <c r="J384" s="21">
        <f>SUM(J381:J383)</f>
        <v>169146142</v>
      </c>
      <c r="K384" s="21"/>
      <c r="L384" s="11"/>
      <c r="M384" s="11"/>
      <c r="N384" s="11"/>
      <c r="O384" s="11"/>
      <c r="P384" s="21">
        <f>P36+P42+P85+P91+P142+P148+P196+P202+P208+P254+P315+P321</f>
        <v>0</v>
      </c>
      <c r="Q384" s="12"/>
      <c r="R384" s="21">
        <f>R36+R42+R85+R91+R142+R148+R196+R202+R208+R254+R315+R321</f>
        <v>0</v>
      </c>
    </row>
    <row r="385" spans="2:15" ht="15.75">
      <c r="B385" s="11"/>
      <c r="C385" s="11"/>
      <c r="D385" s="11"/>
      <c r="E385" s="11"/>
      <c r="F385" s="12"/>
      <c r="L385" s="11"/>
      <c r="M385" s="11"/>
      <c r="N385" s="11"/>
      <c r="O385" s="11"/>
    </row>
    <row r="404" ht="15.75">
      <c r="A404" s="13"/>
    </row>
    <row r="405" spans="1:17" ht="18">
      <c r="A405" s="69">
        <v>1</v>
      </c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</row>
  </sheetData>
  <mergeCells count="28">
    <mergeCell ref="A231:P231"/>
    <mergeCell ref="A290:P290"/>
    <mergeCell ref="A291:P291"/>
    <mergeCell ref="A292:P292"/>
    <mergeCell ref="A232:P232"/>
    <mergeCell ref="A234:P234"/>
    <mergeCell ref="A233:P233"/>
    <mergeCell ref="A1:P1"/>
    <mergeCell ref="A2:P2"/>
    <mergeCell ref="A59:P59"/>
    <mergeCell ref="A3:P3"/>
    <mergeCell ref="A58:P58"/>
    <mergeCell ref="A176:P176"/>
    <mergeCell ref="A118:P118"/>
    <mergeCell ref="A60:P60"/>
    <mergeCell ref="A61:P61"/>
    <mergeCell ref="A117:P117"/>
    <mergeCell ref="A174:P174"/>
    <mergeCell ref="A175:P175"/>
    <mergeCell ref="A119:P119"/>
    <mergeCell ref="A173:P173"/>
    <mergeCell ref="A116:P116"/>
    <mergeCell ref="A405:Q405"/>
    <mergeCell ref="A349:Q349"/>
    <mergeCell ref="A347:Q347"/>
    <mergeCell ref="A289:Q289"/>
    <mergeCell ref="A348:Q348"/>
    <mergeCell ref="A350:Q350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8" max="16" man="1"/>
    <brk id="116" max="255" man="1"/>
    <brk id="173" max="15" man="1"/>
    <brk id="231" max="15" man="1"/>
    <brk id="289" max="255" man="1"/>
    <brk id="34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NYSED</cp:lastModifiedBy>
  <cp:lastPrinted>2004-01-05T19:35:23Z</cp:lastPrinted>
  <dcterms:created xsi:type="dcterms:W3CDTF">1997-08-26T11:57:27Z</dcterms:created>
  <dcterms:modified xsi:type="dcterms:W3CDTF">2004-01-05T19:35:28Z</dcterms:modified>
  <cp:category/>
  <cp:version/>
  <cp:contentType/>
  <cp:contentStatus/>
</cp:coreProperties>
</file>